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olineKnobbe\Downloads\"/>
    </mc:Choice>
  </mc:AlternateContent>
  <xr:revisionPtr revIDLastSave="0" documentId="8_{2668C225-1F33-430E-B12D-747E0FF56E5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Zonnepanelen1" sheetId="11" r:id="rId1"/>
    <sheet name="Zonnepanelen2" sheetId="10" r:id="rId2"/>
    <sheet name="Gevoeligheidsanalyse" sheetId="13" state="hidden" r:id="rId3"/>
  </sheets>
  <definedNames>
    <definedName name="_xlnm.Print_Area" localSheetId="2">Gevoeligheidsanalyse!$A$1:$V$8</definedName>
    <definedName name="eenh">#REF!</definedName>
    <definedName name="eenhede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" i="11" l="1"/>
  <c r="Q19" i="13" l="1"/>
  <c r="AB24" i="13"/>
  <c r="Q24" i="13" s="1"/>
  <c r="AB23" i="13"/>
  <c r="Q23" i="13" s="1"/>
  <c r="AB22" i="13"/>
  <c r="Q22" i="13" s="1"/>
  <c r="AB21" i="13"/>
  <c r="Q21" i="13" s="1"/>
  <c r="AB20" i="13"/>
  <c r="Q20" i="13" s="1"/>
  <c r="AB19" i="13"/>
  <c r="AB18" i="13"/>
  <c r="Q18" i="13" s="1"/>
  <c r="AB17" i="13"/>
  <c r="Q17" i="13" s="1"/>
  <c r="Z24" i="13"/>
  <c r="O24" i="13" s="1"/>
  <c r="Z23" i="13"/>
  <c r="O23" i="13" s="1"/>
  <c r="Z22" i="13"/>
  <c r="O22" i="13" s="1"/>
  <c r="Z21" i="13"/>
  <c r="O21" i="13" s="1"/>
  <c r="Z20" i="13"/>
  <c r="O20" i="13" s="1"/>
  <c r="Z19" i="13"/>
  <c r="O19" i="13" s="1"/>
  <c r="Z18" i="13"/>
  <c r="O18" i="13" s="1"/>
  <c r="Z17" i="13"/>
  <c r="O17" i="13" s="1"/>
  <c r="AH24" i="13"/>
  <c r="U24" i="13" s="1"/>
  <c r="AH23" i="13"/>
  <c r="U23" i="13" s="1"/>
  <c r="AH22" i="13"/>
  <c r="U22" i="13" s="1"/>
  <c r="AH21" i="13"/>
  <c r="U21" i="13" s="1"/>
  <c r="AH20" i="13"/>
  <c r="U20" i="13" s="1"/>
  <c r="AH19" i="13"/>
  <c r="U19" i="13" s="1"/>
  <c r="AH18" i="13"/>
  <c r="U18" i="13" s="1"/>
  <c r="AH17" i="13"/>
  <c r="U17" i="13" s="1"/>
  <c r="AF24" i="13"/>
  <c r="S24" i="13" s="1"/>
  <c r="AF23" i="13"/>
  <c r="S23" i="13" s="1"/>
  <c r="AF22" i="13"/>
  <c r="S22" i="13" s="1"/>
  <c r="AF21" i="13"/>
  <c r="S21" i="13" s="1"/>
  <c r="AF20" i="13"/>
  <c r="S20" i="13" s="1"/>
  <c r="AF19" i="13"/>
  <c r="S19" i="13" s="1"/>
  <c r="AF18" i="13"/>
  <c r="S18" i="13" s="1"/>
  <c r="AF17" i="13"/>
  <c r="S17" i="13" s="1"/>
  <c r="J24" i="13"/>
  <c r="J23" i="13"/>
  <c r="J22" i="13"/>
  <c r="J21" i="13"/>
  <c r="J20" i="13"/>
  <c r="J19" i="13"/>
  <c r="J18" i="13"/>
  <c r="J17" i="13"/>
  <c r="E6" i="13"/>
  <c r="D6" i="10"/>
  <c r="E99" i="10" l="1"/>
  <c r="E94" i="10"/>
  <c r="P45" i="11" l="1"/>
  <c r="K45" i="11"/>
  <c r="P46" i="11"/>
  <c r="K46" i="11"/>
  <c r="N43" i="11"/>
  <c r="N44" i="11" s="1"/>
  <c r="F103" i="10"/>
  <c r="G103" i="10" s="1"/>
  <c r="H103" i="10" s="1"/>
  <c r="I103" i="10" s="1"/>
  <c r="J103" i="10" s="1"/>
  <c r="K103" i="10" s="1"/>
  <c r="L103" i="10" s="1"/>
  <c r="M103" i="10" s="1"/>
  <c r="N103" i="10" s="1"/>
  <c r="O103" i="10" s="1"/>
  <c r="P103" i="10" s="1"/>
  <c r="Q103" i="10" s="1"/>
  <c r="R103" i="10" s="1"/>
  <c r="S103" i="10" s="1"/>
  <c r="T103" i="10" s="1"/>
  <c r="U103" i="10" s="1"/>
  <c r="V103" i="10" s="1"/>
  <c r="W103" i="10" s="1"/>
  <c r="X103" i="10" s="1"/>
  <c r="F92" i="10"/>
  <c r="G92" i="10" s="1"/>
  <c r="H92" i="10" s="1"/>
  <c r="I92" i="10" s="1"/>
  <c r="J92" i="10" s="1"/>
  <c r="K92" i="10" s="1"/>
  <c r="L92" i="10" s="1"/>
  <c r="M92" i="10" s="1"/>
  <c r="N92" i="10" s="1"/>
  <c r="O92" i="10" s="1"/>
  <c r="P92" i="10" s="1"/>
  <c r="Q92" i="10" s="1"/>
  <c r="R92" i="10" s="1"/>
  <c r="S92" i="10" s="1"/>
  <c r="T92" i="10" s="1"/>
  <c r="U92" i="10" s="1"/>
  <c r="V92" i="10" s="1"/>
  <c r="W92" i="10" s="1"/>
  <c r="X92" i="10" s="1"/>
  <c r="F78" i="10"/>
  <c r="G78" i="10" s="1"/>
  <c r="H78" i="10" s="1"/>
  <c r="I78" i="10" s="1"/>
  <c r="J78" i="10" s="1"/>
  <c r="K78" i="10" s="1"/>
  <c r="L78" i="10" s="1"/>
  <c r="M78" i="10" s="1"/>
  <c r="N78" i="10" s="1"/>
  <c r="O78" i="10" s="1"/>
  <c r="P78" i="10" s="1"/>
  <c r="Q78" i="10" s="1"/>
  <c r="R78" i="10" s="1"/>
  <c r="S78" i="10" s="1"/>
  <c r="T78" i="10" s="1"/>
  <c r="U78" i="10" s="1"/>
  <c r="V78" i="10" s="1"/>
  <c r="W78" i="10" s="1"/>
  <c r="X78" i="10" s="1"/>
  <c r="G68" i="10"/>
  <c r="H68" i="10" s="1"/>
  <c r="I68" i="10" s="1"/>
  <c r="J68" i="10" s="1"/>
  <c r="K68" i="10" s="1"/>
  <c r="L68" i="10" s="1"/>
  <c r="M68" i="10" s="1"/>
  <c r="N68" i="10" s="1"/>
  <c r="O68" i="10" s="1"/>
  <c r="P68" i="10" s="1"/>
  <c r="Q68" i="10" s="1"/>
  <c r="R68" i="10" s="1"/>
  <c r="S68" i="10" s="1"/>
  <c r="T68" i="10" s="1"/>
  <c r="U68" i="10" s="1"/>
  <c r="V68" i="10" s="1"/>
  <c r="W68" i="10" s="1"/>
  <c r="X68" i="10" s="1"/>
  <c r="F68" i="10"/>
  <c r="F58" i="10"/>
  <c r="G58" i="10" s="1"/>
  <c r="H58" i="10" s="1"/>
  <c r="I58" i="10" s="1"/>
  <c r="J58" i="10" s="1"/>
  <c r="K58" i="10" s="1"/>
  <c r="L58" i="10" s="1"/>
  <c r="M58" i="10" s="1"/>
  <c r="N58" i="10" s="1"/>
  <c r="O58" i="10" s="1"/>
  <c r="P58" i="10" s="1"/>
  <c r="Q58" i="10" s="1"/>
  <c r="R58" i="10" s="1"/>
  <c r="S58" i="10" s="1"/>
  <c r="T58" i="10" s="1"/>
  <c r="U58" i="10" s="1"/>
  <c r="V58" i="10" s="1"/>
  <c r="W58" i="10" s="1"/>
  <c r="X58" i="10" s="1"/>
  <c r="F39" i="10"/>
  <c r="G39" i="10" s="1"/>
  <c r="H39" i="10" s="1"/>
  <c r="I39" i="10" s="1"/>
  <c r="J39" i="10" s="1"/>
  <c r="K39" i="10" s="1"/>
  <c r="L39" i="10" s="1"/>
  <c r="M39" i="10" s="1"/>
  <c r="N39" i="10" s="1"/>
  <c r="O39" i="10" s="1"/>
  <c r="P39" i="10" s="1"/>
  <c r="Q39" i="10" s="1"/>
  <c r="R39" i="10" s="1"/>
  <c r="S39" i="10" s="1"/>
  <c r="T39" i="10" s="1"/>
  <c r="U39" i="10" s="1"/>
  <c r="V39" i="10" s="1"/>
  <c r="W39" i="10" s="1"/>
  <c r="X39" i="10" s="1"/>
  <c r="F29" i="10"/>
  <c r="G29" i="10" s="1"/>
  <c r="H29" i="10" s="1"/>
  <c r="I29" i="10" s="1"/>
  <c r="J29" i="10" s="1"/>
  <c r="K29" i="10" s="1"/>
  <c r="L29" i="10" s="1"/>
  <c r="M29" i="10" s="1"/>
  <c r="N29" i="10" s="1"/>
  <c r="O29" i="10" s="1"/>
  <c r="P29" i="10" s="1"/>
  <c r="Q29" i="10" s="1"/>
  <c r="R29" i="10" s="1"/>
  <c r="S29" i="10" s="1"/>
  <c r="T29" i="10" s="1"/>
  <c r="U29" i="10" s="1"/>
  <c r="V29" i="10" s="1"/>
  <c r="W29" i="10" s="1"/>
  <c r="X29" i="10" s="1"/>
  <c r="D105" i="10"/>
  <c r="D104" i="10"/>
  <c r="D100" i="10"/>
  <c r="D99" i="10"/>
  <c r="D98" i="10"/>
  <c r="C98" i="10"/>
  <c r="D95" i="10"/>
  <c r="D94" i="10"/>
  <c r="D93" i="10"/>
  <c r="C93" i="10"/>
  <c r="C11" i="10"/>
  <c r="O60" i="11"/>
  <c r="J60" i="11"/>
  <c r="D41" i="10"/>
  <c r="F41" i="10" s="1"/>
  <c r="F42" i="10" s="1"/>
  <c r="D80" i="10"/>
  <c r="F80" i="10" s="1"/>
  <c r="G80" i="10" s="1"/>
  <c r="H80" i="10" s="1"/>
  <c r="I80" i="10" s="1"/>
  <c r="J80" i="10" s="1"/>
  <c r="K80" i="10" s="1"/>
  <c r="L80" i="10" s="1"/>
  <c r="M80" i="10" s="1"/>
  <c r="N80" i="10" s="1"/>
  <c r="O80" i="10" s="1"/>
  <c r="P80" i="10" s="1"/>
  <c r="Q80" i="10" s="1"/>
  <c r="R80" i="10" s="1"/>
  <c r="S80" i="10" s="1"/>
  <c r="T80" i="10" s="1"/>
  <c r="U80" i="10" s="1"/>
  <c r="V80" i="10" s="1"/>
  <c r="W80" i="10" s="1"/>
  <c r="X80" i="10" s="1"/>
  <c r="D45" i="10"/>
  <c r="F45" i="10" s="1"/>
  <c r="E37" i="10"/>
  <c r="D35" i="10"/>
  <c r="F35" i="10" s="1"/>
  <c r="F36" i="10" s="1"/>
  <c r="F37" i="10" s="1"/>
  <c r="F94" i="10" s="1"/>
  <c r="D31" i="10"/>
  <c r="F31" i="10" s="1"/>
  <c r="D25" i="10"/>
  <c r="F25" i="10" s="1"/>
  <c r="D21" i="10"/>
  <c r="F21" i="10" s="1"/>
  <c r="F19" i="10"/>
  <c r="G19" i="10" s="1"/>
  <c r="H19" i="10" s="1"/>
  <c r="I19" i="10" s="1"/>
  <c r="J19" i="10" s="1"/>
  <c r="K19" i="10" s="1"/>
  <c r="L19" i="10" s="1"/>
  <c r="M19" i="10" s="1"/>
  <c r="N19" i="10" s="1"/>
  <c r="O19" i="10" s="1"/>
  <c r="P19" i="10" s="1"/>
  <c r="Q19" i="10" s="1"/>
  <c r="R19" i="10" s="1"/>
  <c r="S19" i="10" s="1"/>
  <c r="T19" i="10" s="1"/>
  <c r="U19" i="10" s="1"/>
  <c r="V19" i="10" s="1"/>
  <c r="W19" i="10" s="1"/>
  <c r="X19" i="10" s="1"/>
  <c r="C16" i="10"/>
  <c r="C15" i="10"/>
  <c r="C14" i="10"/>
  <c r="C55" i="10"/>
  <c r="C54" i="10"/>
  <c r="C53" i="10"/>
  <c r="D84" i="10"/>
  <c r="F84" i="10" s="1"/>
  <c r="G84" i="10" s="1"/>
  <c r="H84" i="10" s="1"/>
  <c r="I84" i="10" s="1"/>
  <c r="J84" i="10" s="1"/>
  <c r="K84" i="10" s="1"/>
  <c r="L84" i="10" s="1"/>
  <c r="M84" i="10" s="1"/>
  <c r="N84" i="10" s="1"/>
  <c r="O84" i="10" s="1"/>
  <c r="P84" i="10" s="1"/>
  <c r="Q84" i="10" s="1"/>
  <c r="R84" i="10" s="1"/>
  <c r="S84" i="10" s="1"/>
  <c r="T84" i="10" s="1"/>
  <c r="U84" i="10" s="1"/>
  <c r="V84" i="10" s="1"/>
  <c r="W84" i="10" s="1"/>
  <c r="X84" i="10" s="1"/>
  <c r="D74" i="10"/>
  <c r="F74" i="10" s="1"/>
  <c r="G74" i="10" s="1"/>
  <c r="H74" i="10" s="1"/>
  <c r="I74" i="10" s="1"/>
  <c r="J74" i="10" s="1"/>
  <c r="K74" i="10" s="1"/>
  <c r="L74" i="10" s="1"/>
  <c r="M74" i="10" s="1"/>
  <c r="N74" i="10" s="1"/>
  <c r="O74" i="10" s="1"/>
  <c r="P74" i="10" s="1"/>
  <c r="Q74" i="10" s="1"/>
  <c r="R74" i="10" s="1"/>
  <c r="S74" i="10" s="1"/>
  <c r="T74" i="10" s="1"/>
  <c r="U74" i="10" s="1"/>
  <c r="V74" i="10" s="1"/>
  <c r="W74" i="10" s="1"/>
  <c r="X74" i="10" s="1"/>
  <c r="D70" i="10"/>
  <c r="F70" i="10" s="1"/>
  <c r="G70" i="10" s="1"/>
  <c r="H70" i="10" s="1"/>
  <c r="I70" i="10" s="1"/>
  <c r="J70" i="10" s="1"/>
  <c r="K70" i="10" s="1"/>
  <c r="L70" i="10" s="1"/>
  <c r="M70" i="10" s="1"/>
  <c r="N70" i="10" s="1"/>
  <c r="O70" i="10" s="1"/>
  <c r="P70" i="10" s="1"/>
  <c r="Q70" i="10" s="1"/>
  <c r="R70" i="10" s="1"/>
  <c r="S70" i="10" s="1"/>
  <c r="T70" i="10" s="1"/>
  <c r="U70" i="10" s="1"/>
  <c r="V70" i="10" s="1"/>
  <c r="W70" i="10" s="1"/>
  <c r="X70" i="10" s="1"/>
  <c r="D64" i="10"/>
  <c r="F64" i="10" s="1"/>
  <c r="G64" i="10" s="1"/>
  <c r="H64" i="10" s="1"/>
  <c r="I64" i="10" s="1"/>
  <c r="J64" i="10" s="1"/>
  <c r="K64" i="10" s="1"/>
  <c r="L64" i="10" s="1"/>
  <c r="M64" i="10" s="1"/>
  <c r="N64" i="10" s="1"/>
  <c r="O64" i="10" s="1"/>
  <c r="P64" i="10" s="1"/>
  <c r="Q64" i="10" s="1"/>
  <c r="R64" i="10" s="1"/>
  <c r="S64" i="10" s="1"/>
  <c r="T64" i="10" s="1"/>
  <c r="U64" i="10" s="1"/>
  <c r="V64" i="10" s="1"/>
  <c r="W64" i="10" s="1"/>
  <c r="X64" i="10" s="1"/>
  <c r="D60" i="10"/>
  <c r="F60" i="10" s="1"/>
  <c r="G60" i="10" s="1"/>
  <c r="H60" i="10" s="1"/>
  <c r="I60" i="10" s="1"/>
  <c r="J60" i="10" s="1"/>
  <c r="K60" i="10" s="1"/>
  <c r="L60" i="10" s="1"/>
  <c r="M60" i="10" s="1"/>
  <c r="N60" i="10" s="1"/>
  <c r="O60" i="10" s="1"/>
  <c r="P60" i="10" s="1"/>
  <c r="Q60" i="10" s="1"/>
  <c r="R60" i="10" s="1"/>
  <c r="S60" i="10" s="1"/>
  <c r="T60" i="10" s="1"/>
  <c r="U60" i="10" s="1"/>
  <c r="V60" i="10" s="1"/>
  <c r="W60" i="10" s="1"/>
  <c r="X60" i="10" s="1"/>
  <c r="C50" i="10"/>
  <c r="I45" i="11"/>
  <c r="O40" i="11"/>
  <c r="J40" i="11"/>
  <c r="O33" i="11"/>
  <c r="J33" i="11"/>
  <c r="Q41" i="11"/>
  <c r="E69" i="10" s="1"/>
  <c r="L41" i="11"/>
  <c r="E30" i="10" s="1"/>
  <c r="E33" i="10" s="1"/>
  <c r="L45" i="11" l="1"/>
  <c r="N45" i="11"/>
  <c r="Q45" i="11" s="1"/>
  <c r="G25" i="10"/>
  <c r="H25" i="10" s="1"/>
  <c r="I25" i="10" s="1"/>
  <c r="J25" i="10" s="1"/>
  <c r="K25" i="10" s="1"/>
  <c r="L25" i="10" s="1"/>
  <c r="M25" i="10" s="1"/>
  <c r="N25" i="10" s="1"/>
  <c r="O25" i="10" s="1"/>
  <c r="P25" i="10" s="1"/>
  <c r="Q25" i="10" s="1"/>
  <c r="R25" i="10" s="1"/>
  <c r="S25" i="10" s="1"/>
  <c r="T25" i="10" s="1"/>
  <c r="U25" i="10" s="1"/>
  <c r="V25" i="10" s="1"/>
  <c r="W25" i="10" s="1"/>
  <c r="X25" i="10" s="1"/>
  <c r="F26" i="10"/>
  <c r="F27" i="10" s="1"/>
  <c r="F93" i="10" s="1"/>
  <c r="G31" i="10"/>
  <c r="H31" i="10" s="1"/>
  <c r="I31" i="10" s="1"/>
  <c r="J31" i="10" s="1"/>
  <c r="K31" i="10" s="1"/>
  <c r="L31" i="10" s="1"/>
  <c r="M31" i="10" s="1"/>
  <c r="N31" i="10" s="1"/>
  <c r="O31" i="10" s="1"/>
  <c r="P31" i="10" s="1"/>
  <c r="Q31" i="10" s="1"/>
  <c r="R31" i="10" s="1"/>
  <c r="S31" i="10" s="1"/>
  <c r="T31" i="10" s="1"/>
  <c r="U31" i="10" s="1"/>
  <c r="V31" i="10" s="1"/>
  <c r="W31" i="10" s="1"/>
  <c r="X31" i="10" s="1"/>
  <c r="F32" i="10"/>
  <c r="G41" i="10"/>
  <c r="G42" i="10" s="1"/>
  <c r="F30" i="10"/>
  <c r="G30" i="10" s="1"/>
  <c r="H30" i="10" s="1"/>
  <c r="I30" i="10" s="1"/>
  <c r="J30" i="10" s="1"/>
  <c r="K30" i="10" s="1"/>
  <c r="L30" i="10" s="1"/>
  <c r="M30" i="10" s="1"/>
  <c r="N30" i="10" s="1"/>
  <c r="O30" i="10" s="1"/>
  <c r="P30" i="10" s="1"/>
  <c r="Q30" i="10" s="1"/>
  <c r="R30" i="10" s="1"/>
  <c r="S30" i="10" s="1"/>
  <c r="T30" i="10" s="1"/>
  <c r="U30" i="10" s="1"/>
  <c r="V30" i="10" s="1"/>
  <c r="W30" i="10" s="1"/>
  <c r="X30" i="10" s="1"/>
  <c r="G21" i="10"/>
  <c r="H21" i="10" s="1"/>
  <c r="I21" i="10" s="1"/>
  <c r="J21" i="10" s="1"/>
  <c r="K21" i="10" s="1"/>
  <c r="L21" i="10" s="1"/>
  <c r="M21" i="10" s="1"/>
  <c r="N21" i="10" s="1"/>
  <c r="O21" i="10" s="1"/>
  <c r="P21" i="10" s="1"/>
  <c r="Q21" i="10" s="1"/>
  <c r="R21" i="10" s="1"/>
  <c r="S21" i="10" s="1"/>
  <c r="T21" i="10" s="1"/>
  <c r="U21" i="10" s="1"/>
  <c r="V21" i="10" s="1"/>
  <c r="W21" i="10" s="1"/>
  <c r="X21" i="10" s="1"/>
  <c r="F22" i="10"/>
  <c r="H41" i="10"/>
  <c r="I41" i="10" s="1"/>
  <c r="J41" i="10" s="1"/>
  <c r="K41" i="10" s="1"/>
  <c r="L41" i="10" s="1"/>
  <c r="M41" i="10" s="1"/>
  <c r="N41" i="10" s="1"/>
  <c r="O41" i="10" s="1"/>
  <c r="P41" i="10" s="1"/>
  <c r="Q41" i="10" s="1"/>
  <c r="R41" i="10" s="1"/>
  <c r="S41" i="10" s="1"/>
  <c r="T41" i="10" s="1"/>
  <c r="U41" i="10" s="1"/>
  <c r="V41" i="10" s="1"/>
  <c r="W41" i="10" s="1"/>
  <c r="X41" i="10" s="1"/>
  <c r="G45" i="10"/>
  <c r="H45" i="10" s="1"/>
  <c r="I45" i="10" s="1"/>
  <c r="J45" i="10" s="1"/>
  <c r="K45" i="10" s="1"/>
  <c r="L45" i="10" s="1"/>
  <c r="M45" i="10" s="1"/>
  <c r="N45" i="10" s="1"/>
  <c r="O45" i="10" s="1"/>
  <c r="P45" i="10" s="1"/>
  <c r="Q45" i="10" s="1"/>
  <c r="R45" i="10" s="1"/>
  <c r="S45" i="10" s="1"/>
  <c r="T45" i="10" s="1"/>
  <c r="U45" i="10" s="1"/>
  <c r="V45" i="10" s="1"/>
  <c r="W45" i="10" s="1"/>
  <c r="X45" i="10" s="1"/>
  <c r="F46" i="10"/>
  <c r="G35" i="10"/>
  <c r="E72" i="10"/>
  <c r="E76" i="10" s="1"/>
  <c r="F69" i="10"/>
  <c r="G69" i="10" s="1"/>
  <c r="H69" i="10" s="1"/>
  <c r="I69" i="10" s="1"/>
  <c r="J69" i="10" s="1"/>
  <c r="K69" i="10" s="1"/>
  <c r="L69" i="10" s="1"/>
  <c r="M69" i="10" s="1"/>
  <c r="N69" i="10" s="1"/>
  <c r="O69" i="10" s="1"/>
  <c r="P69" i="10" s="1"/>
  <c r="Q69" i="10" s="1"/>
  <c r="R69" i="10" s="1"/>
  <c r="S69" i="10" s="1"/>
  <c r="T69" i="10" s="1"/>
  <c r="U69" i="10" s="1"/>
  <c r="V69" i="10" s="1"/>
  <c r="W69" i="10" s="1"/>
  <c r="X69" i="10" s="1"/>
  <c r="F81" i="10"/>
  <c r="F85" i="10"/>
  <c r="F71" i="10"/>
  <c r="F75" i="10"/>
  <c r="F61" i="10"/>
  <c r="F65" i="10"/>
  <c r="G26" i="10" l="1"/>
  <c r="G27" i="10" s="1"/>
  <c r="G93" i="10" s="1"/>
  <c r="G32" i="10"/>
  <c r="G33" i="10" s="1"/>
  <c r="G46" i="10"/>
  <c r="H46" i="10" s="1"/>
  <c r="I46" i="10" s="1"/>
  <c r="J46" i="10" s="1"/>
  <c r="K46" i="10" s="1"/>
  <c r="L46" i="10" s="1"/>
  <c r="M46" i="10" s="1"/>
  <c r="N46" i="10" s="1"/>
  <c r="O46" i="10" s="1"/>
  <c r="P46" i="10" s="1"/>
  <c r="Q46" i="10" s="1"/>
  <c r="R46" i="10" s="1"/>
  <c r="S46" i="10" s="1"/>
  <c r="T46" i="10" s="1"/>
  <c r="U46" i="10" s="1"/>
  <c r="V46" i="10" s="1"/>
  <c r="W46" i="10" s="1"/>
  <c r="X46" i="10" s="1"/>
  <c r="F33" i="10"/>
  <c r="H42" i="10"/>
  <c r="I42" i="10" s="1"/>
  <c r="H35" i="10"/>
  <c r="I35" i="10" s="1"/>
  <c r="J35" i="10" s="1"/>
  <c r="K35" i="10" s="1"/>
  <c r="L35" i="10" s="1"/>
  <c r="M35" i="10" s="1"/>
  <c r="N35" i="10" s="1"/>
  <c r="O35" i="10" s="1"/>
  <c r="P35" i="10" s="1"/>
  <c r="Q35" i="10" s="1"/>
  <c r="R35" i="10" s="1"/>
  <c r="S35" i="10" s="1"/>
  <c r="T35" i="10" s="1"/>
  <c r="U35" i="10" s="1"/>
  <c r="V35" i="10" s="1"/>
  <c r="W35" i="10" s="1"/>
  <c r="X35" i="10" s="1"/>
  <c r="G36" i="10"/>
  <c r="G22" i="10"/>
  <c r="G85" i="10"/>
  <c r="G81" i="10"/>
  <c r="G75" i="10"/>
  <c r="F76" i="10"/>
  <c r="F99" i="10" s="1"/>
  <c r="F72" i="10"/>
  <c r="G71" i="10"/>
  <c r="G65" i="10"/>
  <c r="F66" i="10"/>
  <c r="F98" i="10" s="1"/>
  <c r="G61" i="10"/>
  <c r="H26" i="10" l="1"/>
  <c r="I26" i="10" s="1"/>
  <c r="H32" i="10"/>
  <c r="H33" i="10" s="1"/>
  <c r="J42" i="10"/>
  <c r="G37" i="10"/>
  <c r="G94" i="10" s="1"/>
  <c r="H36" i="10"/>
  <c r="H22" i="10"/>
  <c r="H81" i="10"/>
  <c r="H85" i="10"/>
  <c r="G72" i="10"/>
  <c r="H71" i="10"/>
  <c r="G76" i="10"/>
  <c r="G99" i="10" s="1"/>
  <c r="H75" i="10"/>
  <c r="H65" i="10"/>
  <c r="G66" i="10"/>
  <c r="G98" i="10" s="1"/>
  <c r="H61" i="10"/>
  <c r="I32" i="10" l="1"/>
  <c r="I33" i="10" s="1"/>
  <c r="H27" i="10"/>
  <c r="H93" i="10" s="1"/>
  <c r="I22" i="10"/>
  <c r="K42" i="10"/>
  <c r="H37" i="10"/>
  <c r="H94" i="10" s="1"/>
  <c r="I36" i="10"/>
  <c r="J26" i="10"/>
  <c r="I27" i="10"/>
  <c r="I93" i="10" s="1"/>
  <c r="I81" i="10"/>
  <c r="I85" i="10"/>
  <c r="H72" i="10"/>
  <c r="I71" i="10"/>
  <c r="H76" i="10"/>
  <c r="H99" i="10" s="1"/>
  <c r="I75" i="10"/>
  <c r="I65" i="10"/>
  <c r="H66" i="10"/>
  <c r="H98" i="10" s="1"/>
  <c r="I61" i="10"/>
  <c r="J32" i="10" l="1"/>
  <c r="K32" i="10" s="1"/>
  <c r="J36" i="10"/>
  <c r="I37" i="10"/>
  <c r="I94" i="10" s="1"/>
  <c r="L42" i="10"/>
  <c r="J22" i="10"/>
  <c r="J27" i="10"/>
  <c r="J93" i="10" s="1"/>
  <c r="K26" i="10"/>
  <c r="J33" i="10"/>
  <c r="J81" i="10"/>
  <c r="J85" i="10"/>
  <c r="J71" i="10"/>
  <c r="I72" i="10"/>
  <c r="I76" i="10"/>
  <c r="I99" i="10" s="1"/>
  <c r="J75" i="10"/>
  <c r="J65" i="10"/>
  <c r="I66" i="10"/>
  <c r="I98" i="10" s="1"/>
  <c r="J61" i="10"/>
  <c r="K22" i="10" l="1"/>
  <c r="K36" i="10"/>
  <c r="J37" i="10"/>
  <c r="J94" i="10" s="1"/>
  <c r="K27" i="10"/>
  <c r="K93" i="10" s="1"/>
  <c r="L26" i="10"/>
  <c r="M42" i="10"/>
  <c r="K33" i="10"/>
  <c r="L32" i="10"/>
  <c r="K85" i="10"/>
  <c r="K81" i="10"/>
  <c r="K75" i="10"/>
  <c r="J76" i="10"/>
  <c r="J99" i="10" s="1"/>
  <c r="J72" i="10"/>
  <c r="K71" i="10"/>
  <c r="K65" i="10"/>
  <c r="J66" i="10"/>
  <c r="J98" i="10" s="1"/>
  <c r="K61" i="10"/>
  <c r="N42" i="10" l="1"/>
  <c r="K37" i="10"/>
  <c r="K94" i="10" s="1"/>
  <c r="L36" i="10"/>
  <c r="L33" i="10"/>
  <c r="M32" i="10"/>
  <c r="M26" i="10"/>
  <c r="L27" i="10"/>
  <c r="L93" i="10" s="1"/>
  <c r="L22" i="10"/>
  <c r="L81" i="10"/>
  <c r="L85" i="10"/>
  <c r="K72" i="10"/>
  <c r="L71" i="10"/>
  <c r="K76" i="10"/>
  <c r="K99" i="10" s="1"/>
  <c r="L75" i="10"/>
  <c r="L65" i="10"/>
  <c r="K66" i="10"/>
  <c r="K98" i="10" s="1"/>
  <c r="L61" i="10"/>
  <c r="N26" i="10" l="1"/>
  <c r="M27" i="10"/>
  <c r="M93" i="10" s="1"/>
  <c r="M22" i="10"/>
  <c r="M33" i="10"/>
  <c r="N32" i="10"/>
  <c r="L37" i="10"/>
  <c r="L94" i="10" s="1"/>
  <c r="M36" i="10"/>
  <c r="O42" i="10"/>
  <c r="M85" i="10"/>
  <c r="M81" i="10"/>
  <c r="L76" i="10"/>
  <c r="L99" i="10" s="1"/>
  <c r="M75" i="10"/>
  <c r="L72" i="10"/>
  <c r="M71" i="10"/>
  <c r="M65" i="10"/>
  <c r="L66" i="10"/>
  <c r="L98" i="10" s="1"/>
  <c r="M61" i="10"/>
  <c r="N36" i="10" l="1"/>
  <c r="M37" i="10"/>
  <c r="M94" i="10" s="1"/>
  <c r="N22" i="10"/>
  <c r="N33" i="10"/>
  <c r="O32" i="10"/>
  <c r="P42" i="10"/>
  <c r="N27" i="10"/>
  <c r="N93" i="10" s="1"/>
  <c r="O26" i="10"/>
  <c r="N81" i="10"/>
  <c r="N85" i="10"/>
  <c r="M72" i="10"/>
  <c r="N71" i="10"/>
  <c r="M76" i="10"/>
  <c r="M99" i="10" s="1"/>
  <c r="N75" i="10"/>
  <c r="N65" i="10"/>
  <c r="M66" i="10"/>
  <c r="M98" i="10" s="1"/>
  <c r="N61" i="10"/>
  <c r="Q42" i="10" l="1"/>
  <c r="O27" i="10"/>
  <c r="O93" i="10" s="1"/>
  <c r="P26" i="10"/>
  <c r="O33" i="10"/>
  <c r="P32" i="10"/>
  <c r="O22" i="10"/>
  <c r="O36" i="10"/>
  <c r="N37" i="10"/>
  <c r="N94" i="10" s="1"/>
  <c r="O85" i="10"/>
  <c r="O81" i="10"/>
  <c r="O75" i="10"/>
  <c r="N76" i="10"/>
  <c r="N99" i="10" s="1"/>
  <c r="N72" i="10"/>
  <c r="O71" i="10"/>
  <c r="O65" i="10"/>
  <c r="N66" i="10"/>
  <c r="N98" i="10" s="1"/>
  <c r="O61" i="10"/>
  <c r="P33" i="10" l="1"/>
  <c r="P34" i="10" s="1"/>
  <c r="Q32" i="10"/>
  <c r="O37" i="10"/>
  <c r="O94" i="10" s="1"/>
  <c r="P36" i="10"/>
  <c r="Q36" i="10" s="1"/>
  <c r="P22" i="10"/>
  <c r="Q26" i="10"/>
  <c r="P27" i="10"/>
  <c r="P93" i="10" s="1"/>
  <c r="R42" i="10"/>
  <c r="P81" i="10"/>
  <c r="P85" i="10"/>
  <c r="Q85" i="10" s="1"/>
  <c r="O72" i="10"/>
  <c r="P71" i="10"/>
  <c r="O76" i="10"/>
  <c r="O99" i="10" s="1"/>
  <c r="P75" i="10"/>
  <c r="P65" i="10"/>
  <c r="O66" i="10"/>
  <c r="O98" i="10" s="1"/>
  <c r="P61" i="10"/>
  <c r="R36" i="10" l="1"/>
  <c r="Q37" i="10"/>
  <c r="Q94" i="10" s="1"/>
  <c r="R32" i="10"/>
  <c r="Q33" i="10"/>
  <c r="S42" i="10"/>
  <c r="Q22" i="10"/>
  <c r="R26" i="10"/>
  <c r="Q27" i="10"/>
  <c r="Q93" i="10" s="1"/>
  <c r="P37" i="10"/>
  <c r="P94" i="10" s="1"/>
  <c r="R85" i="10"/>
  <c r="Q81" i="10"/>
  <c r="Q75" i="10"/>
  <c r="P72" i="10"/>
  <c r="P73" i="10" s="1"/>
  <c r="P76" i="10" s="1"/>
  <c r="P99" i="10" s="1"/>
  <c r="Q71" i="10"/>
  <c r="Q65" i="10"/>
  <c r="P66" i="10"/>
  <c r="P98" i="10" s="1"/>
  <c r="Q61" i="10"/>
  <c r="R22" i="10" l="1"/>
  <c r="S32" i="10"/>
  <c r="R33" i="10"/>
  <c r="T42" i="10"/>
  <c r="R27" i="10"/>
  <c r="R93" i="10" s="1"/>
  <c r="S26" i="10"/>
  <c r="S36" i="10"/>
  <c r="R37" i="10"/>
  <c r="R94" i="10" s="1"/>
  <c r="R81" i="10"/>
  <c r="S85" i="10"/>
  <c r="Q72" i="10"/>
  <c r="R71" i="10"/>
  <c r="Q76" i="10"/>
  <c r="Q99" i="10" s="1"/>
  <c r="R75" i="10"/>
  <c r="R65" i="10"/>
  <c r="Q66" i="10"/>
  <c r="Q98" i="10" s="1"/>
  <c r="R61" i="10"/>
  <c r="U42" i="10" l="1"/>
  <c r="S37" i="10"/>
  <c r="S94" i="10" s="1"/>
  <c r="T36" i="10"/>
  <c r="S22" i="10"/>
  <c r="S27" i="10"/>
  <c r="S93" i="10" s="1"/>
  <c r="T26" i="10"/>
  <c r="S33" i="10"/>
  <c r="T32" i="10"/>
  <c r="T85" i="10"/>
  <c r="S81" i="10"/>
  <c r="S75" i="10"/>
  <c r="R76" i="10"/>
  <c r="R99" i="10" s="1"/>
  <c r="R72" i="10"/>
  <c r="S71" i="10"/>
  <c r="S65" i="10"/>
  <c r="R66" i="10"/>
  <c r="R98" i="10" s="1"/>
  <c r="S61" i="10"/>
  <c r="U26" i="10" l="1"/>
  <c r="T27" i="10"/>
  <c r="T93" i="10" s="1"/>
  <c r="T33" i="10"/>
  <c r="U32" i="10"/>
  <c r="T22" i="10"/>
  <c r="V42" i="10"/>
  <c r="T37" i="10"/>
  <c r="T94" i="10" s="1"/>
  <c r="U36" i="10"/>
  <c r="T81" i="10"/>
  <c r="U85" i="10"/>
  <c r="S72" i="10"/>
  <c r="T71" i="10"/>
  <c r="S76" i="10"/>
  <c r="S99" i="10" s="1"/>
  <c r="T75" i="10"/>
  <c r="T65" i="10"/>
  <c r="S66" i="10"/>
  <c r="S98" i="10" s="1"/>
  <c r="T61" i="10"/>
  <c r="V36" i="10" l="1"/>
  <c r="U37" i="10"/>
  <c r="U94" i="10" s="1"/>
  <c r="U22" i="10"/>
  <c r="W42" i="10"/>
  <c r="U33" i="10"/>
  <c r="V32" i="10"/>
  <c r="V26" i="10"/>
  <c r="U27" i="10"/>
  <c r="U93" i="10" s="1"/>
  <c r="U81" i="10"/>
  <c r="V85" i="10"/>
  <c r="T72" i="10"/>
  <c r="U71" i="10"/>
  <c r="T76" i="10"/>
  <c r="T99" i="10" s="1"/>
  <c r="U75" i="10"/>
  <c r="U65" i="10"/>
  <c r="T66" i="10"/>
  <c r="T98" i="10" s="1"/>
  <c r="U61" i="10"/>
  <c r="V22" i="10" l="1"/>
  <c r="V27" i="10"/>
  <c r="V93" i="10" s="1"/>
  <c r="W26" i="10"/>
  <c r="X42" i="10"/>
  <c r="V33" i="10"/>
  <c r="W32" i="10"/>
  <c r="V37" i="10"/>
  <c r="V94" i="10" s="1"/>
  <c r="W36" i="10"/>
  <c r="V81" i="10"/>
  <c r="W85" i="10"/>
  <c r="U76" i="10"/>
  <c r="U99" i="10" s="1"/>
  <c r="V75" i="10"/>
  <c r="U72" i="10"/>
  <c r="V71" i="10"/>
  <c r="V65" i="10"/>
  <c r="U66" i="10"/>
  <c r="U98" i="10" s="1"/>
  <c r="V61" i="10"/>
  <c r="W37" i="10" l="1"/>
  <c r="W94" i="10" s="1"/>
  <c r="X36" i="10"/>
  <c r="W33" i="10"/>
  <c r="X32" i="10"/>
  <c r="W22" i="10"/>
  <c r="W27" i="10"/>
  <c r="W93" i="10" s="1"/>
  <c r="X26" i="10"/>
  <c r="X85" i="10"/>
  <c r="W81" i="10"/>
  <c r="V72" i="10"/>
  <c r="W71" i="10"/>
  <c r="W75" i="10"/>
  <c r="V76" i="10"/>
  <c r="V99" i="10" s="1"/>
  <c r="W65" i="10"/>
  <c r="V66" i="10"/>
  <c r="V98" i="10" s="1"/>
  <c r="W61" i="10"/>
  <c r="X22" i="10" l="1"/>
  <c r="X27" i="10"/>
  <c r="X93" i="10" s="1"/>
  <c r="X33" i="10"/>
  <c r="X37" i="10"/>
  <c r="X94" i="10" s="1"/>
  <c r="X81" i="10"/>
  <c r="W76" i="10"/>
  <c r="W99" i="10" s="1"/>
  <c r="X75" i="10"/>
  <c r="W72" i="10"/>
  <c r="X71" i="10"/>
  <c r="X65" i="10"/>
  <c r="W66" i="10"/>
  <c r="W98" i="10" s="1"/>
  <c r="X61" i="10"/>
  <c r="D37" i="10" l="1"/>
  <c r="E15" i="10" s="1"/>
  <c r="L62" i="11" s="1"/>
  <c r="X72" i="10"/>
  <c r="X76" i="10"/>
  <c r="X99" i="10" s="1"/>
  <c r="X66" i="10"/>
  <c r="X98" i="10" s="1"/>
  <c r="D76" i="10" l="1"/>
  <c r="E54" i="10" s="1"/>
  <c r="Q62" i="11" s="1"/>
  <c r="Q35" i="11" l="1"/>
  <c r="L35" i="11"/>
  <c r="Q34" i="11"/>
  <c r="P36" i="11" s="1"/>
  <c r="L34" i="11"/>
  <c r="Q36" i="11" l="1"/>
  <c r="P37" i="11" s="1"/>
  <c r="Q37" i="11" s="1"/>
  <c r="Q38" i="11" s="1"/>
  <c r="E59" i="10" s="1"/>
  <c r="K36" i="11"/>
  <c r="L36" i="11" s="1"/>
  <c r="K37" i="11" s="1"/>
  <c r="L37" i="11" s="1"/>
  <c r="L38" i="11" s="1"/>
  <c r="E20" i="10" s="1"/>
  <c r="F20" i="10" l="1"/>
  <c r="E23" i="10"/>
  <c r="E24" i="10" s="1"/>
  <c r="E27" i="10" s="1"/>
  <c r="E93" i="10" s="1"/>
  <c r="E62" i="10"/>
  <c r="E63" i="10" s="1"/>
  <c r="E66" i="10" s="1"/>
  <c r="F59" i="10"/>
  <c r="E98" i="10" l="1"/>
  <c r="D27" i="10"/>
  <c r="E14" i="10" s="1"/>
  <c r="G20" i="10"/>
  <c r="F23" i="10"/>
  <c r="G59" i="10"/>
  <c r="F62" i="10"/>
  <c r="L61" i="11" l="1"/>
  <c r="H20" i="10"/>
  <c r="G23" i="10"/>
  <c r="H59" i="10"/>
  <c r="G62" i="10"/>
  <c r="I20" i="10" l="1"/>
  <c r="H23" i="10"/>
  <c r="I59" i="10"/>
  <c r="H62" i="10"/>
  <c r="J20" i="10" l="1"/>
  <c r="I23" i="10"/>
  <c r="J59" i="10"/>
  <c r="I62" i="10"/>
  <c r="K20" i="10" l="1"/>
  <c r="J23" i="10"/>
  <c r="K59" i="10"/>
  <c r="J62" i="10"/>
  <c r="L20" i="10" l="1"/>
  <c r="K23" i="10"/>
  <c r="L59" i="10"/>
  <c r="K62" i="10"/>
  <c r="M20" i="10" l="1"/>
  <c r="L23" i="10"/>
  <c r="M59" i="10"/>
  <c r="L62" i="10"/>
  <c r="N20" i="10" l="1"/>
  <c r="M23" i="10"/>
  <c r="N59" i="10"/>
  <c r="M62" i="10"/>
  <c r="O20" i="10" l="1"/>
  <c r="N23" i="10"/>
  <c r="O59" i="10"/>
  <c r="N62" i="10"/>
  <c r="P20" i="10" l="1"/>
  <c r="O23" i="10"/>
  <c r="P59" i="10"/>
  <c r="O62" i="10"/>
  <c r="Q20" i="10" l="1"/>
  <c r="P23" i="10"/>
  <c r="Q59" i="10"/>
  <c r="P62" i="10"/>
  <c r="R20" i="10" l="1"/>
  <c r="Q23" i="10"/>
  <c r="R59" i="10"/>
  <c r="Q62" i="10"/>
  <c r="S20" i="10" l="1"/>
  <c r="R23" i="10"/>
  <c r="S59" i="10"/>
  <c r="R62" i="10"/>
  <c r="T20" i="10" l="1"/>
  <c r="S23" i="10"/>
  <c r="T59" i="10"/>
  <c r="S62" i="10"/>
  <c r="U20" i="10" l="1"/>
  <c r="T23" i="10"/>
  <c r="U59" i="10"/>
  <c r="T62" i="10"/>
  <c r="V20" i="10" l="1"/>
  <c r="U23" i="10"/>
  <c r="V59" i="10"/>
  <c r="U62" i="10"/>
  <c r="W20" i="10" l="1"/>
  <c r="V23" i="10"/>
  <c r="W59" i="10"/>
  <c r="V62" i="10"/>
  <c r="X20" i="10" l="1"/>
  <c r="W23" i="10"/>
  <c r="X59" i="10"/>
  <c r="W62" i="10"/>
  <c r="X23" i="10" l="1"/>
  <c r="D66" i="10"/>
  <c r="E53" i="10" s="1"/>
  <c r="X62" i="10"/>
  <c r="Q61" i="11" l="1"/>
  <c r="N42" i="11" l="1"/>
  <c r="N46" i="11" s="1"/>
  <c r="Q46" i="11" s="1"/>
  <c r="Q47" i="11" s="1"/>
  <c r="E79" i="10" s="1"/>
  <c r="I42" i="11"/>
  <c r="I46" i="11" s="1"/>
  <c r="L46" i="11" s="1"/>
  <c r="L47" i="11" s="1"/>
  <c r="E40" i="10" s="1"/>
  <c r="F40" i="10" l="1"/>
  <c r="E43" i="10"/>
  <c r="F79" i="10"/>
  <c r="E82" i="10"/>
  <c r="E83" i="10" l="1"/>
  <c r="E86" i="10" s="1"/>
  <c r="Q66" i="11"/>
  <c r="G79" i="10"/>
  <c r="F82" i="10"/>
  <c r="F83" i="10" s="1"/>
  <c r="F86" i="10" s="1"/>
  <c r="F100" i="10" s="1"/>
  <c r="F101" i="10" s="1"/>
  <c r="E44" i="10"/>
  <c r="E47" i="10" s="1"/>
  <c r="L66" i="11"/>
  <c r="F43" i="10"/>
  <c r="F44" i="10" s="1"/>
  <c r="F47" i="10" s="1"/>
  <c r="F95" i="10" s="1"/>
  <c r="F96" i="10" s="1"/>
  <c r="G40" i="10"/>
  <c r="H40" i="10" l="1"/>
  <c r="G43" i="10"/>
  <c r="G44" i="10" s="1"/>
  <c r="G47" i="10" s="1"/>
  <c r="G95" i="10" s="1"/>
  <c r="G96" i="10" s="1"/>
  <c r="G82" i="10"/>
  <c r="G83" i="10" s="1"/>
  <c r="G86" i="10" s="1"/>
  <c r="G100" i="10" s="1"/>
  <c r="G101" i="10" s="1"/>
  <c r="H79" i="10"/>
  <c r="E95" i="10"/>
  <c r="E96" i="10" s="1"/>
  <c r="E104" i="10" s="1"/>
  <c r="F104" i="10" s="1"/>
  <c r="E100" i="10"/>
  <c r="E101" i="10" s="1"/>
  <c r="E105" i="10" s="1"/>
  <c r="F105" i="10" s="1"/>
  <c r="G104" i="10" l="1"/>
  <c r="I79" i="10"/>
  <c r="H82" i="10"/>
  <c r="H83" i="10" s="1"/>
  <c r="H86" i="10" s="1"/>
  <c r="H100" i="10" s="1"/>
  <c r="H101" i="10" s="1"/>
  <c r="G105" i="10"/>
  <c r="H43" i="10"/>
  <c r="H44" i="10" s="1"/>
  <c r="H47" i="10" s="1"/>
  <c r="H95" i="10" s="1"/>
  <c r="H96" i="10" s="1"/>
  <c r="I40" i="10"/>
  <c r="H104" i="10" l="1"/>
  <c r="H105" i="10"/>
  <c r="J40" i="10"/>
  <c r="I43" i="10"/>
  <c r="I44" i="10" s="1"/>
  <c r="I47" i="10" s="1"/>
  <c r="I95" i="10" s="1"/>
  <c r="I96" i="10" s="1"/>
  <c r="I104" i="10" s="1"/>
  <c r="I82" i="10"/>
  <c r="I83" i="10" s="1"/>
  <c r="I86" i="10" s="1"/>
  <c r="J79" i="10"/>
  <c r="K79" i="10" l="1"/>
  <c r="J82" i="10"/>
  <c r="J83" i="10" s="1"/>
  <c r="J86" i="10" s="1"/>
  <c r="J100" i="10" s="1"/>
  <c r="J101" i="10" s="1"/>
  <c r="I100" i="10"/>
  <c r="I101" i="10" s="1"/>
  <c r="I105" i="10" s="1"/>
  <c r="J43" i="10"/>
  <c r="J44" i="10" s="1"/>
  <c r="J47" i="10" s="1"/>
  <c r="J95" i="10" s="1"/>
  <c r="J96" i="10" s="1"/>
  <c r="J104" i="10" s="1"/>
  <c r="K40" i="10"/>
  <c r="J105" i="10" l="1"/>
  <c r="L40" i="10"/>
  <c r="K43" i="10"/>
  <c r="K44" i="10" s="1"/>
  <c r="K47" i="10" s="1"/>
  <c r="K82" i="10"/>
  <c r="K83" i="10" s="1"/>
  <c r="K86" i="10" s="1"/>
  <c r="K100" i="10" s="1"/>
  <c r="K101" i="10" s="1"/>
  <c r="L79" i="10"/>
  <c r="K105" i="10" l="1"/>
  <c r="K95" i="10"/>
  <c r="K96" i="10" s="1"/>
  <c r="K104" i="10" s="1"/>
  <c r="M40" i="10"/>
  <c r="L43" i="10"/>
  <c r="L44" i="10" s="1"/>
  <c r="L47" i="10" s="1"/>
  <c r="L95" i="10" s="1"/>
  <c r="L96" i="10" s="1"/>
  <c r="M79" i="10"/>
  <c r="L82" i="10"/>
  <c r="L83" i="10" s="1"/>
  <c r="L86" i="10" s="1"/>
  <c r="L104" i="10" l="1"/>
  <c r="L100" i="10"/>
  <c r="L101" i="10" s="1"/>
  <c r="L105" i="10" s="1"/>
  <c r="N40" i="10"/>
  <c r="M43" i="10"/>
  <c r="M44" i="10" s="1"/>
  <c r="M47" i="10" s="1"/>
  <c r="M95" i="10" s="1"/>
  <c r="M96" i="10" s="1"/>
  <c r="N79" i="10"/>
  <c r="M82" i="10"/>
  <c r="M83" i="10" s="1"/>
  <c r="M86" i="10" s="1"/>
  <c r="M100" i="10" s="1"/>
  <c r="M101" i="10" s="1"/>
  <c r="M104" i="10" l="1"/>
  <c r="O79" i="10"/>
  <c r="N82" i="10"/>
  <c r="N83" i="10" s="1"/>
  <c r="N86" i="10" s="1"/>
  <c r="N100" i="10" s="1"/>
  <c r="N101" i="10" s="1"/>
  <c r="N43" i="10"/>
  <c r="N44" i="10" s="1"/>
  <c r="N47" i="10" s="1"/>
  <c r="N95" i="10" s="1"/>
  <c r="N96" i="10" s="1"/>
  <c r="O40" i="10"/>
  <c r="M105" i="10"/>
  <c r="N104" i="10" l="1"/>
  <c r="N105" i="10"/>
  <c r="P79" i="10"/>
  <c r="O82" i="10"/>
  <c r="O83" i="10" s="1"/>
  <c r="O86" i="10" s="1"/>
  <c r="O100" i="10" s="1"/>
  <c r="O101" i="10" s="1"/>
  <c r="P40" i="10"/>
  <c r="O43" i="10"/>
  <c r="O44" i="10" s="1"/>
  <c r="O47" i="10" s="1"/>
  <c r="O95" i="10" s="1"/>
  <c r="O96" i="10" s="1"/>
  <c r="O104" i="10" s="1"/>
  <c r="Q79" i="10" l="1"/>
  <c r="P82" i="10"/>
  <c r="P83" i="10" s="1"/>
  <c r="P86" i="10" s="1"/>
  <c r="P100" i="10" s="1"/>
  <c r="P101" i="10" s="1"/>
  <c r="O105" i="10"/>
  <c r="Q40" i="10"/>
  <c r="P43" i="10"/>
  <c r="P44" i="10" s="1"/>
  <c r="P47" i="10" s="1"/>
  <c r="P95" i="10" s="1"/>
  <c r="P96" i="10" s="1"/>
  <c r="P104" i="10" s="1"/>
  <c r="P105" i="10" l="1"/>
  <c r="R79" i="10"/>
  <c r="Q82" i="10"/>
  <c r="Q83" i="10" s="1"/>
  <c r="Q86" i="10" s="1"/>
  <c r="Q100" i="10" s="1"/>
  <c r="Q101" i="10" s="1"/>
  <c r="R40" i="10"/>
  <c r="Q43" i="10"/>
  <c r="Q44" i="10" s="1"/>
  <c r="Q47" i="10" s="1"/>
  <c r="Q95" i="10" s="1"/>
  <c r="Q96" i="10" s="1"/>
  <c r="Q104" i="10" s="1"/>
  <c r="Q105" i="10" l="1"/>
  <c r="R82" i="10"/>
  <c r="R83" i="10" s="1"/>
  <c r="R86" i="10" s="1"/>
  <c r="R100" i="10" s="1"/>
  <c r="R101" i="10" s="1"/>
  <c r="S79" i="10"/>
  <c r="S40" i="10"/>
  <c r="R43" i="10"/>
  <c r="R44" i="10" s="1"/>
  <c r="R47" i="10" s="1"/>
  <c r="R95" i="10" s="1"/>
  <c r="R96" i="10" s="1"/>
  <c r="R104" i="10" s="1"/>
  <c r="R105" i="10" l="1"/>
  <c r="T79" i="10"/>
  <c r="S82" i="10"/>
  <c r="S83" i="10" s="1"/>
  <c r="S86" i="10" s="1"/>
  <c r="S100" i="10" s="1"/>
  <c r="S101" i="10" s="1"/>
  <c r="S43" i="10"/>
  <c r="S44" i="10" s="1"/>
  <c r="S47" i="10" s="1"/>
  <c r="S95" i="10" s="1"/>
  <c r="S96" i="10" s="1"/>
  <c r="S104" i="10" s="1"/>
  <c r="T40" i="10"/>
  <c r="S105" i="10" l="1"/>
  <c r="U79" i="10"/>
  <c r="T82" i="10"/>
  <c r="T83" i="10" s="1"/>
  <c r="T86" i="10" s="1"/>
  <c r="T100" i="10" s="1"/>
  <c r="T101" i="10" s="1"/>
  <c r="U40" i="10"/>
  <c r="T43" i="10"/>
  <c r="T44" i="10" s="1"/>
  <c r="T47" i="10" s="1"/>
  <c r="T95" i="10" s="1"/>
  <c r="T96" i="10" s="1"/>
  <c r="T104" i="10" s="1"/>
  <c r="T105" i="10" l="1"/>
  <c r="V79" i="10"/>
  <c r="U82" i="10"/>
  <c r="U83" i="10" s="1"/>
  <c r="U86" i="10" s="1"/>
  <c r="U100" i="10" s="1"/>
  <c r="U101" i="10" s="1"/>
  <c r="V40" i="10"/>
  <c r="U43" i="10"/>
  <c r="U44" i="10" s="1"/>
  <c r="U47" i="10" s="1"/>
  <c r="U95" i="10" s="1"/>
  <c r="U96" i="10" s="1"/>
  <c r="U104" i="10" s="1"/>
  <c r="U105" i="10" l="1"/>
  <c r="V82" i="10"/>
  <c r="V83" i="10" s="1"/>
  <c r="V86" i="10" s="1"/>
  <c r="V100" i="10" s="1"/>
  <c r="V101" i="10" s="1"/>
  <c r="V105" i="10" s="1"/>
  <c r="W79" i="10"/>
  <c r="W40" i="10"/>
  <c r="V43" i="10"/>
  <c r="V44" i="10" s="1"/>
  <c r="V47" i="10" s="1"/>
  <c r="V95" i="10" s="1"/>
  <c r="V96" i="10" s="1"/>
  <c r="V104" i="10" s="1"/>
  <c r="X79" i="10" l="1"/>
  <c r="X82" i="10" s="1"/>
  <c r="X83" i="10" s="1"/>
  <c r="X86" i="10" s="1"/>
  <c r="W82" i="10"/>
  <c r="W83" i="10" s="1"/>
  <c r="W86" i="10" s="1"/>
  <c r="W100" i="10" s="1"/>
  <c r="W101" i="10" s="1"/>
  <c r="W105" i="10" s="1"/>
  <c r="W43" i="10"/>
  <c r="W44" i="10" s="1"/>
  <c r="W47" i="10" s="1"/>
  <c r="W95" i="10" s="1"/>
  <c r="W96" i="10" s="1"/>
  <c r="W104" i="10" s="1"/>
  <c r="X40" i="10"/>
  <c r="X43" i="10" s="1"/>
  <c r="X44" i="10" s="1"/>
  <c r="X47" i="10" s="1"/>
  <c r="X100" i="10" l="1"/>
  <c r="X101" i="10" s="1"/>
  <c r="X105" i="10" s="1"/>
  <c r="D86" i="10"/>
  <c r="E55" i="10" s="1"/>
  <c r="X95" i="10"/>
  <c r="X96" i="10" s="1"/>
  <c r="X104" i="10" s="1"/>
  <c r="D47" i="10"/>
  <c r="E16" i="10" s="1"/>
  <c r="E56" i="10" l="1"/>
  <c r="Q63" i="11"/>
  <c r="Q64" i="11" s="1"/>
  <c r="L63" i="11"/>
  <c r="L64" i="11" s="1"/>
  <c r="E17" i="10"/>
</calcChain>
</file>

<file path=xl/sharedStrings.xml><?xml version="1.0" encoding="utf-8"?>
<sst xmlns="http://schemas.openxmlformats.org/spreadsheetml/2006/main" count="280" uniqueCount="124">
  <si>
    <t>Datum:</t>
  </si>
  <si>
    <t>Projectnaam:</t>
  </si>
  <si>
    <t>Opdrachtgever:</t>
  </si>
  <si>
    <t>factor</t>
  </si>
  <si>
    <t>Betreft:</t>
  </si>
  <si>
    <t>Levensduurkosten</t>
  </si>
  <si>
    <t>totaal pp heden</t>
  </si>
  <si>
    <t>inflatie</t>
  </si>
  <si>
    <t>totaal pp jaar x</t>
  </si>
  <si>
    <t>disconto</t>
  </si>
  <si>
    <t>totaal cw</t>
  </si>
  <si>
    <t>jaar &gt;</t>
  </si>
  <si>
    <t>Uitgangspunten</t>
  </si>
  <si>
    <t>Berekening</t>
  </si>
  <si>
    <t>Output</t>
  </si>
  <si>
    <t>Scenario 1</t>
  </si>
  <si>
    <t>Scenario 2</t>
  </si>
  <si>
    <t>geen zonnepanelen</t>
  </si>
  <si>
    <t>wel zonnepanelen</t>
  </si>
  <si>
    <t>Rijtjeshuis, 2 lagen met kap</t>
  </si>
  <si>
    <t>Investering</t>
  </si>
  <si>
    <t>Versimpelde situatie</t>
  </si>
  <si>
    <t>leveren en aanbrengen</t>
  </si>
  <si>
    <t>stuks</t>
  </si>
  <si>
    <t>advies</t>
  </si>
  <si>
    <t>post</t>
  </si>
  <si>
    <t>van</t>
  </si>
  <si>
    <t>BTW</t>
  </si>
  <si>
    <t>Totaal</t>
  </si>
  <si>
    <t>kWh</t>
  </si>
  <si>
    <t>onvoorziene kosten</t>
  </si>
  <si>
    <t>X Exploitatiekosten</t>
  </si>
  <si>
    <t>B2D</t>
  </si>
  <si>
    <t>D</t>
  </si>
  <si>
    <t>E</t>
  </si>
  <si>
    <t>F</t>
  </si>
  <si>
    <t>Elektrotechniek centraal</t>
  </si>
  <si>
    <t>Bijkomende kosten</t>
  </si>
  <si>
    <t>Onvoorzien</t>
  </si>
  <si>
    <t>Belastingen</t>
  </si>
  <si>
    <t>X1D</t>
  </si>
  <si>
    <t>Onderhoud</t>
  </si>
  <si>
    <t>vervangen omvormers</t>
  </si>
  <si>
    <t>X1F</t>
  </si>
  <si>
    <t>Verbruik van energie</t>
  </si>
  <si>
    <t>a. elektriciteit per jaar</t>
  </si>
  <si>
    <t>b. zelf opgewekt</t>
  </si>
  <si>
    <t>c. direct eigen verbruik</t>
  </si>
  <si>
    <t>rekenen met</t>
  </si>
  <si>
    <t>d=b-c. teruglevering</t>
  </si>
  <si>
    <t>e=a-c. bij elektriciteitsbedrijf</t>
  </si>
  <si>
    <t>f=e-d. energierekening</t>
  </si>
  <si>
    <t>Inflatie</t>
  </si>
  <si>
    <t>algemeen</t>
  </si>
  <si>
    <t>E- tarief</t>
  </si>
  <si>
    <t>Disconto</t>
  </si>
  <si>
    <t>Samenvatting</t>
  </si>
  <si>
    <t>CW</t>
  </si>
  <si>
    <t>E- rekening</t>
  </si>
  <si>
    <t>Parameters</t>
  </si>
  <si>
    <t>T.b.v. grafiek</t>
  </si>
  <si>
    <t>Cumulatieve bedragen</t>
  </si>
  <si>
    <t>Kasstromen</t>
  </si>
  <si>
    <t>Zonnepanelen?</t>
  </si>
  <si>
    <t>contante waarden</t>
  </si>
  <si>
    <t>Beschouwingsperiode</t>
  </si>
  <si>
    <t>20 jaar</t>
  </si>
  <si>
    <t>Elektriciteitsrekening</t>
  </si>
  <si>
    <t>Verbruik per jaar</t>
  </si>
  <si>
    <t>Zelf opgewekte elektriciteit</t>
  </si>
  <si>
    <t>Direct eigen verbruik</t>
  </si>
  <si>
    <t>Tarief aankoop</t>
  </si>
  <si>
    <t>Tarief teruglevering</t>
  </si>
  <si>
    <t xml:space="preserve"> / kWh</t>
  </si>
  <si>
    <t>Algemeen</t>
  </si>
  <si>
    <t>SIG HCB LCC</t>
  </si>
  <si>
    <t>NVBK &amp; DACE</t>
  </si>
  <si>
    <t>Brink</t>
  </si>
  <si>
    <t>AT Osborne</t>
  </si>
  <si>
    <t>IGG Bouweconomie</t>
  </si>
  <si>
    <t>Life Cycle Vision</t>
  </si>
  <si>
    <t>Rijksvastgoedbedrijf</t>
  </si>
  <si>
    <t>Resultaat, financieel</t>
  </si>
  <si>
    <t>Resultaat, grafieken</t>
  </si>
  <si>
    <t>Energierekening; elektriciteit per maand in jaar 1</t>
  </si>
  <si>
    <t>kasstroom per jaar</t>
  </si>
  <si>
    <t>kasstroom cumulatief</t>
  </si>
  <si>
    <t>Codering</t>
  </si>
  <si>
    <t>NEN2699:2017</t>
  </si>
  <si>
    <t>Gevoeligheidsanalyse</t>
  </si>
  <si>
    <t>Wat is de invloed van iedere variabele?</t>
  </si>
  <si>
    <t>NCW (20 jaar)</t>
  </si>
  <si>
    <t>scen. 1</t>
  </si>
  <si>
    <t>scen. 2</t>
  </si>
  <si>
    <t>was</t>
  </si>
  <si>
    <t>wordt</t>
  </si>
  <si>
    <t>was:</t>
  </si>
  <si>
    <t>afwijking</t>
  </si>
  <si>
    <t>Tarief aankoop elektriciteit</t>
  </si>
  <si>
    <t>algemeen (onderh.)</t>
  </si>
  <si>
    <t>wordt:</t>
  </si>
  <si>
    <t>Maandlasten (jaar1)</t>
  </si>
  <si>
    <t>Bijlage 1 bij publicatie zonnepanelen; rekenvoorbeeld</t>
  </si>
  <si>
    <t>Opmerking:</t>
  </si>
  <si>
    <t>dit tabblad is beveiligd zonder wachtwoord.</t>
  </si>
  <si>
    <t xml:space="preserve">het kan dus bewerkt worden, maar dat vereist enig inzicht in de materie. </t>
  </si>
  <si>
    <t>je kunt de beveiliging in Excel opheffen op het tabblad Controleren</t>
  </si>
  <si>
    <t>variabele</t>
  </si>
  <si>
    <t>omslag-</t>
  </si>
  <si>
    <t>punt</t>
  </si>
  <si>
    <t>8 jaar</t>
  </si>
  <si>
    <t>6 jaar</t>
  </si>
  <si>
    <t>7 jaar</t>
  </si>
  <si>
    <t>9 jaar</t>
  </si>
  <si>
    <t>verschil in procenten</t>
  </si>
  <si>
    <t>Input</t>
  </si>
  <si>
    <t>Uitgangspunt: iedere variabele plus of min 25%</t>
  </si>
  <si>
    <t>maandlast in jaar 1</t>
  </si>
  <si>
    <t>NCW na 20 jaar</t>
  </si>
  <si>
    <t>Variabelen</t>
  </si>
  <si>
    <t>informatie. De maker aanvaardt dan ook geen enkele aansprakelijkheid voor schade, van welke aard dan ook, die het gevolg is van handelingen en/of beslissingen die gebaseerd zijn op</t>
  </si>
  <si>
    <t>dit rekenmodel. Gebruikers van dit rekenmodel wordt met nadruk aangeraden deze informatie niet geïsoleerd te gebruiken, maar de getallen te interpreteren en te vertalen naar het gewenste</t>
  </si>
  <si>
    <t>gebruik. Toetsing van de gebruikte informatie door professionals wordt aangeraden.</t>
  </si>
  <si>
    <t xml:space="preserve">Dit rekenmodel is op zorgvuldige wijze en naar beste weten samengesteld; evenwel kan de maker van het rekenmodel op geen enkele wijze instaan voor de juistheid of volledigheid van 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</si>
</sst>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€&quot;\ * #,##0_ ;_ &quot;€&quot;\ * \-#,##0_ ;_ &quot;€&quot;\ * &quot;-&quot;_ ;_ @_ "/>
    <numFmt numFmtId="44" formatCode="_ &quot;€&quot;\ * #,##0.00_ ;_ &quot;€&quot;\ * \-#,##0.00_ ;_ &quot;€&quot;\ * &quot;-&quot;??_ ;_ @_ "/>
    <numFmt numFmtId="164" formatCode="[$-413]dd/mmm/yy;@"/>
    <numFmt numFmtId="165" formatCode="0.0000"/>
  </numFmts>
  <fonts count="11" x14ac:knownFonts="1">
    <font>
      <sz val="10"/>
      <name val="Arial"/>
    </font>
    <font>
      <sz val="10"/>
      <name val="Grotesque"/>
      <family val="2"/>
    </font>
    <font>
      <b/>
      <sz val="10"/>
      <color theme="3" tint="0.39997558519241921"/>
      <name val="Grotesque"/>
      <family val="2"/>
    </font>
    <font>
      <b/>
      <sz val="10"/>
      <name val="Grotesque"/>
      <family val="2"/>
    </font>
    <font>
      <sz val="10"/>
      <color theme="3" tint="0.39997558519241921"/>
      <name val="Grotesque"/>
      <family val="2"/>
    </font>
    <font>
      <b/>
      <sz val="12"/>
      <name val="Grotesque"/>
      <family val="2"/>
    </font>
    <font>
      <sz val="10"/>
      <color rgb="FF002060"/>
      <name val="Grotesque"/>
      <family val="2"/>
    </font>
    <font>
      <sz val="8"/>
      <name val="Grotesque"/>
      <family val="2"/>
    </font>
    <font>
      <b/>
      <sz val="10"/>
      <color rgb="FF0070C0"/>
      <name val="Grotesque"/>
      <family val="2"/>
    </font>
    <font>
      <sz val="10"/>
      <color rgb="FF0070C0"/>
      <name val="Grotesque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8E8E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164" fontId="1" fillId="2" borderId="0" xfId="0" applyNumberFormat="1" applyFont="1" applyFill="1" applyAlignment="1">
      <alignment horizontal="left"/>
    </xf>
    <xf numFmtId="0" fontId="4" fillId="2" borderId="0" xfId="0" applyFont="1" applyFill="1"/>
    <xf numFmtId="0" fontId="1" fillId="0" borderId="0" xfId="0" applyFont="1"/>
    <xf numFmtId="0" fontId="3" fillId="4" borderId="2" xfId="0" applyFont="1" applyFill="1" applyBorder="1"/>
    <xf numFmtId="0" fontId="1" fillId="4" borderId="2" xfId="0" applyFont="1" applyFill="1" applyBorder="1"/>
    <xf numFmtId="0" fontId="6" fillId="4" borderId="2" xfId="0" applyFont="1" applyFill="1" applyBorder="1" applyAlignment="1">
      <alignment horizontal="right"/>
    </xf>
    <xf numFmtId="0" fontId="1" fillId="3" borderId="0" xfId="0" applyFont="1" applyFill="1"/>
    <xf numFmtId="0" fontId="1" fillId="3" borderId="3" xfId="0" applyFont="1" applyFill="1" applyBorder="1"/>
    <xf numFmtId="0" fontId="3" fillId="3" borderId="3" xfId="0" applyFont="1" applyFill="1" applyBorder="1"/>
    <xf numFmtId="42" fontId="1" fillId="3" borderId="0" xfId="0" applyNumberFormat="1" applyFont="1" applyFill="1"/>
    <xf numFmtId="10" fontId="1" fillId="3" borderId="0" xfId="0" applyNumberFormat="1" applyFont="1" applyFill="1"/>
    <xf numFmtId="165" fontId="1" fillId="3" borderId="0" xfId="0" applyNumberFormat="1" applyFont="1" applyFill="1"/>
    <xf numFmtId="0" fontId="1" fillId="3" borderId="4" xfId="0" applyFont="1" applyFill="1" applyBorder="1"/>
    <xf numFmtId="42" fontId="1" fillId="3" borderId="4" xfId="0" applyNumberFormat="1" applyFont="1" applyFill="1" applyBorder="1"/>
    <xf numFmtId="0" fontId="1" fillId="3" borderId="3" xfId="0" applyFont="1" applyFill="1" applyBorder="1" applyAlignment="1">
      <alignment horizontal="right"/>
    </xf>
    <xf numFmtId="42" fontId="3" fillId="3" borderId="4" xfId="0" applyNumberFormat="1" applyFont="1" applyFill="1" applyBorder="1"/>
    <xf numFmtId="42" fontId="3" fillId="3" borderId="5" xfId="0" applyNumberFormat="1" applyFont="1" applyFill="1" applyBorder="1"/>
    <xf numFmtId="2" fontId="1" fillId="3" borderId="0" xfId="0" applyNumberFormat="1" applyFont="1" applyFill="1"/>
    <xf numFmtId="0" fontId="3" fillId="3" borderId="4" xfId="0" applyFont="1" applyFill="1" applyBorder="1"/>
    <xf numFmtId="2" fontId="3" fillId="3" borderId="4" xfId="0" applyNumberFormat="1" applyFont="1" applyFill="1" applyBorder="1"/>
    <xf numFmtId="0" fontId="7" fillId="3" borderId="0" xfId="0" applyFont="1" applyFill="1"/>
    <xf numFmtId="44" fontId="1" fillId="3" borderId="0" xfId="0" applyNumberFormat="1" applyFont="1" applyFill="1"/>
    <xf numFmtId="4" fontId="1" fillId="3" borderId="0" xfId="0" applyNumberFormat="1" applyFont="1" applyFill="1"/>
    <xf numFmtId="0" fontId="1" fillId="3" borderId="1" xfId="0" applyFont="1" applyFill="1" applyBorder="1"/>
    <xf numFmtId="4" fontId="1" fillId="3" borderId="1" xfId="0" applyNumberFormat="1" applyFont="1" applyFill="1" applyBorder="1"/>
    <xf numFmtId="44" fontId="1" fillId="3" borderId="1" xfId="0" applyNumberFormat="1" applyFont="1" applyFill="1" applyBorder="1"/>
    <xf numFmtId="42" fontId="1" fillId="3" borderId="1" xfId="0" applyNumberFormat="1" applyFont="1" applyFill="1" applyBorder="1"/>
    <xf numFmtId="0" fontId="3" fillId="3" borderId="0" xfId="0" applyFont="1" applyFill="1"/>
    <xf numFmtId="0" fontId="1" fillId="3" borderId="6" xfId="0" applyFont="1" applyFill="1" applyBorder="1"/>
    <xf numFmtId="42" fontId="3" fillId="3" borderId="1" xfId="0" applyNumberFormat="1" applyFont="1" applyFill="1" applyBorder="1"/>
    <xf numFmtId="0" fontId="1" fillId="3" borderId="2" xfId="0" applyFont="1" applyFill="1" applyBorder="1"/>
    <xf numFmtId="0" fontId="5" fillId="3" borderId="6" xfId="0" applyFont="1" applyFill="1" applyBorder="1"/>
    <xf numFmtId="0" fontId="5" fillId="5" borderId="6" xfId="0" applyFont="1" applyFill="1" applyBorder="1"/>
    <xf numFmtId="0" fontId="1" fillId="5" borderId="6" xfId="0" applyFont="1" applyFill="1" applyBorder="1"/>
    <xf numFmtId="42" fontId="8" fillId="3" borderId="0" xfId="0" applyNumberFormat="1" applyFont="1" applyFill="1"/>
    <xf numFmtId="10" fontId="8" fillId="3" borderId="0" xfId="0" applyNumberFormat="1" applyFont="1" applyFill="1" applyAlignment="1">
      <alignment horizontal="left"/>
    </xf>
    <xf numFmtId="4" fontId="8" fillId="3" borderId="0" xfId="0" applyNumberFormat="1" applyFont="1" applyFill="1"/>
    <xf numFmtId="10" fontId="8" fillId="3" borderId="0" xfId="0" applyNumberFormat="1" applyFont="1" applyFill="1"/>
    <xf numFmtId="44" fontId="8" fillId="3" borderId="0" xfId="0" applyNumberFormat="1" applyFont="1" applyFill="1"/>
    <xf numFmtId="0" fontId="1" fillId="3" borderId="0" xfId="0" applyFont="1" applyFill="1" applyAlignment="1">
      <alignment horizontal="center"/>
    </xf>
    <xf numFmtId="0" fontId="1" fillId="3" borderId="3" xfId="0" applyFont="1" applyFill="1" applyBorder="1" applyAlignment="1">
      <alignment horizontal="center"/>
    </xf>
    <xf numFmtId="3" fontId="1" fillId="3" borderId="0" xfId="0" applyNumberFormat="1" applyFont="1" applyFill="1"/>
    <xf numFmtId="9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right"/>
    </xf>
    <xf numFmtId="0" fontId="1" fillId="3" borderId="7" xfId="0" applyFont="1" applyFill="1" applyBorder="1"/>
    <xf numFmtId="3" fontId="1" fillId="3" borderId="7" xfId="0" applyNumberFormat="1" applyFont="1" applyFill="1" applyBorder="1"/>
    <xf numFmtId="0" fontId="1" fillId="3" borderId="7" xfId="0" applyFont="1" applyFill="1" applyBorder="1" applyAlignment="1">
      <alignment horizontal="right"/>
    </xf>
    <xf numFmtId="9" fontId="1" fillId="3" borderId="7" xfId="0" applyNumberFormat="1" applyFont="1" applyFill="1" applyBorder="1" applyAlignment="1">
      <alignment horizontal="center"/>
    </xf>
    <xf numFmtId="10" fontId="1" fillId="3" borderId="2" xfId="0" applyNumberFormat="1" applyFont="1" applyFill="1" applyBorder="1"/>
    <xf numFmtId="0" fontId="1" fillId="3" borderId="2" xfId="0" applyFont="1" applyFill="1" applyBorder="1" applyAlignment="1">
      <alignment horizontal="right"/>
    </xf>
    <xf numFmtId="9" fontId="1" fillId="3" borderId="2" xfId="0" applyNumberFormat="1" applyFont="1" applyFill="1" applyBorder="1" applyAlignment="1">
      <alignment horizontal="center"/>
    </xf>
    <xf numFmtId="44" fontId="1" fillId="3" borderId="7" xfId="0" applyNumberFormat="1" applyFont="1" applyFill="1" applyBorder="1"/>
    <xf numFmtId="0" fontId="1" fillId="3" borderId="8" xfId="0" applyFont="1" applyFill="1" applyBorder="1"/>
    <xf numFmtId="0" fontId="3" fillId="5" borderId="0" xfId="0" applyFont="1" applyFill="1"/>
    <xf numFmtId="0" fontId="1" fillId="5" borderId="0" xfId="0" applyFont="1" applyFill="1"/>
    <xf numFmtId="0" fontId="1" fillId="3" borderId="7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6" fillId="4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9" fillId="3" borderId="3" xfId="0" applyFont="1" applyFill="1" applyBorder="1" applyAlignment="1">
      <alignment horizontal="center"/>
    </xf>
    <xf numFmtId="42" fontId="9" fillId="3" borderId="3" xfId="0" applyNumberFormat="1" applyFont="1" applyFill="1" applyBorder="1" applyAlignment="1">
      <alignment horizontal="center"/>
    </xf>
    <xf numFmtId="42" fontId="9" fillId="3" borderId="0" xfId="0" applyNumberFormat="1" applyFont="1" applyFill="1" applyAlignment="1">
      <alignment horizontal="center"/>
    </xf>
    <xf numFmtId="42" fontId="9" fillId="3" borderId="7" xfId="0" applyNumberFormat="1" applyFont="1" applyFill="1" applyBorder="1" applyAlignment="1">
      <alignment horizontal="center"/>
    </xf>
    <xf numFmtId="42" fontId="9" fillId="3" borderId="2" xfId="0" applyNumberFormat="1" applyFont="1" applyFill="1" applyBorder="1" applyAlignment="1">
      <alignment horizontal="center"/>
    </xf>
    <xf numFmtId="10" fontId="3" fillId="3" borderId="4" xfId="0" applyNumberFormat="1" applyFont="1" applyFill="1" applyBorder="1"/>
    <xf numFmtId="10" fontId="1" fillId="3" borderId="4" xfId="0" applyNumberFormat="1" applyFont="1" applyFill="1" applyBorder="1"/>
    <xf numFmtId="0" fontId="3" fillId="3" borderId="4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10" fillId="3" borderId="0" xfId="0" applyFont="1" applyFill="1"/>
    <xf numFmtId="0" fontId="0" fillId="3" borderId="0" xfId="0" applyFill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Zonnepanelen?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Zonnepanelen2!$D$104</c:f>
              <c:strCache>
                <c:ptCount val="1"/>
                <c:pt idx="0">
                  <c:v>Scenario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Zonnepanelen2!$E$104:$X$104</c:f>
              <c:numCache>
                <c:formatCode>_("€"* #,##0_);_("€"* \(#,##0\);_("€"* "-"_);_(@_)</c:formatCode>
                <c:ptCount val="20"/>
                <c:pt idx="0">
                  <c:v>-1200</c:v>
                </c:pt>
                <c:pt idx="1">
                  <c:v>-2388.6792452830186</c:v>
                </c:pt>
                <c:pt idx="2">
                  <c:v>-3566.1445354218577</c:v>
                </c:pt>
                <c:pt idx="3">
                  <c:v>-4732.5016624461796</c:v>
                </c:pt>
                <c:pt idx="4">
                  <c:v>-5887.8554203476306</c:v>
                </c:pt>
                <c:pt idx="5">
                  <c:v>-7032.3096144952942</c:v>
                </c:pt>
                <c:pt idx="6">
                  <c:v>-8165.9670709623197</c:v>
                </c:pt>
                <c:pt idx="7">
                  <c:v>-9288.9296457645614</c:v>
                </c:pt>
                <c:pt idx="8">
                  <c:v>-10401.298234012065</c:v>
                </c:pt>
                <c:pt idx="9">
                  <c:v>-11503.172778974214</c:v>
                </c:pt>
                <c:pt idx="10">
                  <c:v>-12594.652281059363</c:v>
                </c:pt>
                <c:pt idx="11">
                  <c:v>-13675.834806709747</c:v>
                </c:pt>
                <c:pt idx="12">
                  <c:v>-14746.817497212485</c:v>
                </c:pt>
                <c:pt idx="13">
                  <c:v>-15807.696577427461</c:v>
                </c:pt>
                <c:pt idx="14">
                  <c:v>-16858.567364432864</c:v>
                </c:pt>
                <c:pt idx="15">
                  <c:v>-17899.524276089156</c:v>
                </c:pt>
                <c:pt idx="16">
                  <c:v>-18930.660839522276</c:v>
                </c:pt>
                <c:pt idx="17">
                  <c:v>-19952.069699526783</c:v>
                </c:pt>
                <c:pt idx="18">
                  <c:v>-20963.842626889738</c:v>
                </c:pt>
                <c:pt idx="19">
                  <c:v>-21966.07052663606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F1-4052-9BD0-B9DDD3151A0F}"/>
            </c:ext>
          </c:extLst>
        </c:ser>
        <c:ser>
          <c:idx val="1"/>
          <c:order val="1"/>
          <c:tx>
            <c:strRef>
              <c:f>Zonnepanelen2!$D$105</c:f>
              <c:strCache>
                <c:ptCount val="1"/>
                <c:pt idx="0">
                  <c:v>Scenario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Zonnepanelen2!$E$105:$X$105</c:f>
              <c:numCache>
                <c:formatCode>_("€"* #,##0_);_("€"* \(#,##0\);_("€"* "-"_);_(@_)</c:formatCode>
                <c:ptCount val="20"/>
                <c:pt idx="0">
                  <c:v>-4878.25</c:v>
                </c:pt>
                <c:pt idx="1">
                  <c:v>-5484.4764150943392</c:v>
                </c:pt>
                <c:pt idx="2">
                  <c:v>-6084.9837130651476</c:v>
                </c:pt>
                <c:pt idx="3">
                  <c:v>-6679.8258478475518</c:v>
                </c:pt>
                <c:pt idx="4">
                  <c:v>-7269.0562643772919</c:v>
                </c:pt>
                <c:pt idx="5">
                  <c:v>-7852.7279033926006</c:v>
                </c:pt>
                <c:pt idx="6">
                  <c:v>-8430.8932061907835</c:v>
                </c:pt>
                <c:pt idx="7">
                  <c:v>-9003.6041193399269</c:v>
                </c:pt>
                <c:pt idx="8">
                  <c:v>-9570.9120993461547</c:v>
                </c:pt>
                <c:pt idx="9">
                  <c:v>-10132.868117276852</c:v>
                </c:pt>
                <c:pt idx="10">
                  <c:v>-10689.522663340278</c:v>
                </c:pt>
                <c:pt idx="11">
                  <c:v>-11909.998526710464</c:v>
                </c:pt>
                <c:pt idx="12">
                  <c:v>-12456.19969886686</c:v>
                </c:pt>
                <c:pt idx="13">
                  <c:v>-12997.248029776498</c:v>
                </c:pt>
                <c:pt idx="14">
                  <c:v>-13533.192131149252</c:v>
                </c:pt>
                <c:pt idx="15">
                  <c:v>-14064.080156093962</c:v>
                </c:pt>
                <c:pt idx="16">
                  <c:v>-14589.959803444854</c:v>
                </c:pt>
                <c:pt idx="17">
                  <c:v>-15110.878322047152</c:v>
                </c:pt>
                <c:pt idx="18">
                  <c:v>-15626.882515002259</c:v>
                </c:pt>
                <c:pt idx="19">
                  <c:v>-16138.018743872883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F1-4052-9BD0-B9DDD3151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2691088"/>
        <c:axId val="583529840"/>
      </c:lineChart>
      <c:catAx>
        <c:axId val="5826910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83529840"/>
        <c:crosses val="autoZero"/>
        <c:auto val="1"/>
        <c:lblAlgn val="ctr"/>
        <c:lblOffset val="100"/>
        <c:noMultiLvlLbl val="0"/>
      </c:catAx>
      <c:valAx>
        <c:axId val="583529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_);_(&quot;€&quot;* \(#,##0\);_(&quot;€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8269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Scenario</a:t>
            </a:r>
            <a:r>
              <a:rPr lang="nl-NL" baseline="0"/>
              <a:t> 1</a:t>
            </a:r>
            <a:endParaRPr lang="nl-N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Zonnepanelen2!$E$96:$X$96</c:f>
              <c:numCache>
                <c:formatCode>_("€"* #,##0_);_("€"* \(#,##0\);_("€"* "-"_);_(@_)</c:formatCode>
                <c:ptCount val="20"/>
                <c:pt idx="0">
                  <c:v>-1200</c:v>
                </c:pt>
                <c:pt idx="1">
                  <c:v>-1188.6792452830189</c:v>
                </c:pt>
                <c:pt idx="2">
                  <c:v>-1177.4652901388392</c:v>
                </c:pt>
                <c:pt idx="3">
                  <c:v>-1166.3571270243219</c:v>
                </c:pt>
                <c:pt idx="4">
                  <c:v>-1155.353757901451</c:v>
                </c:pt>
                <c:pt idx="5">
                  <c:v>-1144.4541941476637</c:v>
                </c:pt>
                <c:pt idx="6">
                  <c:v>-1133.6574564670254</c:v>
                </c:pt>
                <c:pt idx="7">
                  <c:v>-1122.9625748022422</c:v>
                </c:pt>
                <c:pt idx="8">
                  <c:v>-1112.368588247504</c:v>
                </c:pt>
                <c:pt idx="9">
                  <c:v>-1101.8745449621501</c:v>
                </c:pt>
                <c:pt idx="10">
                  <c:v>-1091.4795020851486</c:v>
                </c:pt>
                <c:pt idx="11">
                  <c:v>-1081.182525650383</c:v>
                </c:pt>
                <c:pt idx="12">
                  <c:v>-1070.9826905027383</c:v>
                </c:pt>
                <c:pt idx="13">
                  <c:v>-1060.8790802149765</c:v>
                </c:pt>
                <c:pt idx="14">
                  <c:v>-1050.8707870054013</c:v>
                </c:pt>
                <c:pt idx="15">
                  <c:v>-1040.9569116562939</c:v>
                </c:pt>
                <c:pt idx="16">
                  <c:v>-1031.1365634331212</c:v>
                </c:pt>
                <c:pt idx="17">
                  <c:v>-1021.4088600045067</c:v>
                </c:pt>
                <c:pt idx="18">
                  <c:v>-1011.7729273629548</c:v>
                </c:pt>
                <c:pt idx="19">
                  <c:v>-1002.227899746323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33-420B-8D18-BB8A8EA28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6152911"/>
        <c:axId val="556153327"/>
      </c:barChart>
      <c:catAx>
        <c:axId val="55615291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56153327"/>
        <c:crosses val="autoZero"/>
        <c:auto val="1"/>
        <c:lblAlgn val="ctr"/>
        <c:lblOffset val="100"/>
        <c:noMultiLvlLbl val="0"/>
      </c:catAx>
      <c:valAx>
        <c:axId val="556153327"/>
        <c:scaling>
          <c:orientation val="minMax"/>
          <c:max val="0"/>
          <c:min val="-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_);_(&quot;€&quot;* \(#,##0\);_(&quot;€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5561529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Scenario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Zonnepanelen2!$E$101:$X$101</c:f>
              <c:numCache>
                <c:formatCode>_("€"* #,##0_);_("€"* \(#,##0\);_("€"* "-"_);_(@_)</c:formatCode>
                <c:ptCount val="20"/>
                <c:pt idx="0">
                  <c:v>-4878.25</c:v>
                </c:pt>
                <c:pt idx="1">
                  <c:v>-606.22641509433959</c:v>
                </c:pt>
                <c:pt idx="2">
                  <c:v>-600.50729797080805</c:v>
                </c:pt>
                <c:pt idx="3">
                  <c:v>-594.84213478240417</c:v>
                </c:pt>
                <c:pt idx="4">
                  <c:v>-589.23041652973995</c:v>
                </c:pt>
                <c:pt idx="5">
                  <c:v>-583.67163901530853</c:v>
                </c:pt>
                <c:pt idx="6">
                  <c:v>-578.16530279818301</c:v>
                </c:pt>
                <c:pt idx="7">
                  <c:v>-572.71091314914349</c:v>
                </c:pt>
                <c:pt idx="8">
                  <c:v>-567.30798000622701</c:v>
                </c:pt>
                <c:pt idx="9">
                  <c:v>-561.95601793069659</c:v>
                </c:pt>
                <c:pt idx="10">
                  <c:v>-556.65454606342587</c:v>
                </c:pt>
                <c:pt idx="11">
                  <c:v>-1220.4758633701865</c:v>
                </c:pt>
                <c:pt idx="12">
                  <c:v>-546.20117215639641</c:v>
                </c:pt>
                <c:pt idx="13">
                  <c:v>-541.04833090963803</c:v>
                </c:pt>
                <c:pt idx="14">
                  <c:v>-535.94410137275463</c:v>
                </c:pt>
                <c:pt idx="15">
                  <c:v>-530.88802494470974</c:v>
                </c:pt>
                <c:pt idx="16">
                  <c:v>-525.87964735089179</c:v>
                </c:pt>
                <c:pt idx="17">
                  <c:v>-520.91851860229849</c:v>
                </c:pt>
                <c:pt idx="18">
                  <c:v>-516.00419295510687</c:v>
                </c:pt>
                <c:pt idx="19">
                  <c:v>-511.13622887062473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68-4465-95B9-43E2B32B0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55210031"/>
        <c:axId val="755205871"/>
      </c:barChart>
      <c:catAx>
        <c:axId val="75521003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55205871"/>
        <c:crosses val="autoZero"/>
        <c:auto val="1"/>
        <c:lblAlgn val="ctr"/>
        <c:lblOffset val="100"/>
        <c:noMultiLvlLbl val="0"/>
      </c:catAx>
      <c:valAx>
        <c:axId val="7552058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_);_(&quot;€&quot;* \(#,##0\);_(&quot;€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7552100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5" Type="http://schemas.openxmlformats.org/officeDocument/2006/relationships/image" Target="../media/image2.jpe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91</xdr:row>
      <xdr:rowOff>9525</xdr:rowOff>
    </xdr:from>
    <xdr:to>
      <xdr:col>16</xdr:col>
      <xdr:colOff>581025</xdr:colOff>
      <xdr:row>114</xdr:row>
      <xdr:rowOff>114300</xdr:rowOff>
    </xdr:to>
    <xdr:graphicFrame macro="">
      <xdr:nvGraphicFramePr>
        <xdr:cNvPr id="4" name="Grafiek 3">
          <a:extLst>
            <a:ext uri="{FF2B5EF4-FFF2-40B4-BE49-F238E27FC236}">
              <a16:creationId xmlns:a16="http://schemas.microsoft.com/office/drawing/2014/main" id="{E3E842B6-0EEF-4192-995E-B8DAE929A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409575</xdr:colOff>
      <xdr:row>3</xdr:row>
      <xdr:rowOff>47625</xdr:rowOff>
    </xdr:from>
    <xdr:to>
      <xdr:col>17</xdr:col>
      <xdr:colOff>19050</xdr:colOff>
      <xdr:row>7</xdr:row>
      <xdr:rowOff>152400</xdr:rowOff>
    </xdr:to>
    <xdr:pic>
      <xdr:nvPicPr>
        <xdr:cNvPr id="10" name="Afbeelding 9" descr="Afbeelding met pijl&#10;&#10;Automatisch gegenereerde beschrijving">
          <a:extLst>
            <a:ext uri="{FF2B5EF4-FFF2-40B4-BE49-F238E27FC236}">
              <a16:creationId xmlns:a16="http://schemas.microsoft.com/office/drawing/2014/main" id="{E1DE3FA4-37DE-4F5A-B18B-74C8A6B29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209550"/>
          <a:ext cx="752475" cy="752475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69</xdr:row>
      <xdr:rowOff>0</xdr:rowOff>
    </xdr:from>
    <xdr:to>
      <xdr:col>16</xdr:col>
      <xdr:colOff>609600</xdr:colOff>
      <xdr:row>78</xdr:row>
      <xdr:rowOff>28575</xdr:rowOff>
    </xdr:to>
    <xdr:graphicFrame macro="">
      <xdr:nvGraphicFramePr>
        <xdr:cNvPr id="12" name="Grafiek 11">
          <a:extLst>
            <a:ext uri="{FF2B5EF4-FFF2-40B4-BE49-F238E27FC236}">
              <a16:creationId xmlns:a16="http://schemas.microsoft.com/office/drawing/2014/main" id="{1AB9203B-6FD7-40C9-878D-D4CF761D4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342900</xdr:colOff>
      <xdr:row>79</xdr:row>
      <xdr:rowOff>57150</xdr:rowOff>
    </xdr:from>
    <xdr:to>
      <xdr:col>16</xdr:col>
      <xdr:colOff>619125</xdr:colOff>
      <xdr:row>87</xdr:row>
      <xdr:rowOff>152400</xdr:rowOff>
    </xdr:to>
    <xdr:graphicFrame macro="">
      <xdr:nvGraphicFramePr>
        <xdr:cNvPr id="13" name="Grafiek 12">
          <a:extLst>
            <a:ext uri="{FF2B5EF4-FFF2-40B4-BE49-F238E27FC236}">
              <a16:creationId xmlns:a16="http://schemas.microsoft.com/office/drawing/2014/main" id="{032DE0D1-B79D-4AC5-9626-78D1BE16D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15</xdr:col>
      <xdr:colOff>409575</xdr:colOff>
      <xdr:row>50</xdr:row>
      <xdr:rowOff>47625</xdr:rowOff>
    </xdr:from>
    <xdr:ext cx="752475" cy="752475"/>
    <xdr:pic>
      <xdr:nvPicPr>
        <xdr:cNvPr id="14" name="Afbeelding 13" descr="Afbeelding met pijl&#10;&#10;Automatisch gegenereerde beschrijving">
          <a:extLst>
            <a:ext uri="{FF2B5EF4-FFF2-40B4-BE49-F238E27FC236}">
              <a16:creationId xmlns:a16="http://schemas.microsoft.com/office/drawing/2014/main" id="{9E2A4313-FDD1-4071-BC85-1AEE25566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53400" y="209550"/>
          <a:ext cx="752475" cy="752475"/>
        </a:xfrm>
        <a:prstGeom prst="rect">
          <a:avLst/>
        </a:prstGeom>
      </xdr:spPr>
    </xdr:pic>
    <xdr:clientData/>
  </xdr:oneCellAnchor>
  <xdr:twoCellAnchor editAs="oneCell">
    <xdr:from>
      <xdr:col>8</xdr:col>
      <xdr:colOff>180975</xdr:colOff>
      <xdr:row>13</xdr:row>
      <xdr:rowOff>19050</xdr:rowOff>
    </xdr:from>
    <xdr:to>
      <xdr:col>16</xdr:col>
      <xdr:colOff>371475</xdr:colOff>
      <xdr:row>30</xdr:row>
      <xdr:rowOff>159545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237A251-073F-BDB4-D782-AC3507593D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2975" y="2124075"/>
          <a:ext cx="3857625" cy="28932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447675</xdr:colOff>
      <xdr:row>1</xdr:row>
      <xdr:rowOff>104775</xdr:rowOff>
    </xdr:from>
    <xdr:to>
      <xdr:col>23</xdr:col>
      <xdr:colOff>485775</xdr:colOff>
      <xdr:row>6</xdr:row>
      <xdr:rowOff>47625</xdr:rowOff>
    </xdr:to>
    <xdr:pic>
      <xdr:nvPicPr>
        <xdr:cNvPr id="5" name="Afbeelding 4" descr="Afbeelding met pijl&#10;&#10;Automatisch gegenereerde beschrijving">
          <a:extLst>
            <a:ext uri="{FF2B5EF4-FFF2-40B4-BE49-F238E27FC236}">
              <a16:creationId xmlns:a16="http://schemas.microsoft.com/office/drawing/2014/main" id="{53CDAF5E-58FA-4090-9F24-174EDDF99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7625" y="266700"/>
          <a:ext cx="752475" cy="752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390525</xdr:colOff>
      <xdr:row>1</xdr:row>
      <xdr:rowOff>85725</xdr:rowOff>
    </xdr:from>
    <xdr:ext cx="752475" cy="752475"/>
    <xdr:pic>
      <xdr:nvPicPr>
        <xdr:cNvPr id="3" name="Afbeelding 2" descr="Afbeelding met pijl&#10;&#10;Automatisch gegenereerde beschrijving">
          <a:extLst>
            <a:ext uri="{FF2B5EF4-FFF2-40B4-BE49-F238E27FC236}">
              <a16:creationId xmlns:a16="http://schemas.microsoft.com/office/drawing/2014/main" id="{AC229C30-732E-471D-A6E9-4F3E9C6DD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247650"/>
          <a:ext cx="752475" cy="752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7F2E5E-4867-43C9-B4CB-7A06DD7CC76D}">
  <dimension ref="B1:R120"/>
  <sheetViews>
    <sheetView tabSelected="1" topLeftCell="A13" zoomScaleNormal="100" workbookViewId="0"/>
  </sheetViews>
  <sheetFormatPr defaultRowHeight="13.2" x14ac:dyDescent="0.25"/>
  <cols>
    <col min="1" max="1" width="1.44140625" customWidth="1"/>
    <col min="2" max="2" width="5.33203125" customWidth="1"/>
    <col min="3" max="3" width="4.33203125" customWidth="1"/>
    <col min="4" max="4" width="10.6640625" customWidth="1"/>
    <col min="5" max="5" width="9.109375" customWidth="1"/>
    <col min="6" max="6" width="8.6640625" customWidth="1"/>
    <col min="7" max="7" width="25.5546875" customWidth="1"/>
    <col min="8" max="8" width="3.44140625" customWidth="1"/>
    <col min="9" max="9" width="8" customWidth="1"/>
    <col min="10" max="10" width="5.6640625" customWidth="1"/>
    <col min="11" max="11" width="7.44140625" customWidth="1"/>
    <col min="12" max="12" width="9.6640625" customWidth="1"/>
    <col min="13" max="13" width="3" customWidth="1"/>
    <col min="14" max="14" width="8" customWidth="1"/>
    <col min="15" max="15" width="5.6640625" customWidth="1"/>
    <col min="16" max="16" width="7.44140625" customWidth="1"/>
    <col min="17" max="17" width="9.6640625" customWidth="1"/>
    <col min="18" max="18" width="3" customWidth="1"/>
    <col min="19" max="19" width="2.33203125" customWidth="1"/>
  </cols>
  <sheetData>
    <row r="1" spans="2:18" s="6" customFormat="1" x14ac:dyDescent="0.25"/>
    <row r="2" spans="2:18" s="6" customFormat="1" x14ac:dyDescent="0.25">
      <c r="B2" s="57" t="s">
        <v>102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</row>
    <row r="3" spans="2:18" s="6" customFormat="1" x14ac:dyDescent="0.25"/>
    <row r="4" spans="2:18" s="6" customFormat="1" x14ac:dyDescent="0.25">
      <c r="B4" s="1" t="s">
        <v>1</v>
      </c>
      <c r="C4" s="1"/>
      <c r="D4" s="1"/>
      <c r="E4" s="1" t="s">
        <v>75</v>
      </c>
      <c r="F4" s="1"/>
      <c r="G4" s="1"/>
      <c r="H4" s="1"/>
      <c r="I4" s="2"/>
      <c r="J4" s="2"/>
      <c r="K4" s="2"/>
      <c r="L4" s="2"/>
      <c r="M4" s="2"/>
      <c r="N4" s="1" t="s">
        <v>78</v>
      </c>
      <c r="O4" s="2"/>
      <c r="P4" s="2"/>
      <c r="Q4" s="2"/>
      <c r="R4" s="2"/>
    </row>
    <row r="5" spans="2:18" s="6" customFormat="1" x14ac:dyDescent="0.25">
      <c r="B5" s="1"/>
      <c r="C5" s="1"/>
      <c r="D5" s="1"/>
      <c r="E5" s="1" t="s">
        <v>5</v>
      </c>
      <c r="F5" s="1"/>
      <c r="G5" s="1"/>
      <c r="H5" s="1"/>
      <c r="I5" s="2"/>
      <c r="J5" s="2"/>
      <c r="K5" s="2"/>
      <c r="L5" s="2"/>
      <c r="M5" s="2"/>
      <c r="N5" s="1" t="s">
        <v>77</v>
      </c>
      <c r="O5" s="2"/>
      <c r="P5" s="2"/>
      <c r="Q5" s="2"/>
      <c r="R5" s="2"/>
    </row>
    <row r="6" spans="2:18" s="6" customFormat="1" x14ac:dyDescent="0.25">
      <c r="B6" s="1" t="s">
        <v>2</v>
      </c>
      <c r="C6" s="1"/>
      <c r="D6" s="1"/>
      <c r="E6" s="1" t="s">
        <v>76</v>
      </c>
      <c r="F6" s="1"/>
      <c r="G6" s="1"/>
      <c r="H6" s="1"/>
      <c r="I6" s="2"/>
      <c r="J6" s="2"/>
      <c r="K6" s="2"/>
      <c r="L6" s="2"/>
      <c r="M6" s="2"/>
      <c r="N6" s="1" t="s">
        <v>79</v>
      </c>
      <c r="O6" s="2"/>
      <c r="P6" s="2"/>
      <c r="Q6" s="2"/>
      <c r="R6" s="2"/>
    </row>
    <row r="7" spans="2:18" s="6" customFormat="1" x14ac:dyDescent="0.25">
      <c r="B7" s="1" t="s">
        <v>4</v>
      </c>
      <c r="C7" s="1"/>
      <c r="D7" s="1"/>
      <c r="E7" s="1" t="s">
        <v>63</v>
      </c>
      <c r="F7" s="1"/>
      <c r="G7" s="1"/>
      <c r="H7" s="1"/>
      <c r="I7" s="3"/>
      <c r="J7" s="2"/>
      <c r="K7" s="2"/>
      <c r="L7" s="2"/>
      <c r="M7" s="2"/>
      <c r="N7" s="1" t="s">
        <v>80</v>
      </c>
      <c r="O7" s="2"/>
      <c r="P7" s="2"/>
      <c r="Q7" s="2"/>
      <c r="R7" s="2"/>
    </row>
    <row r="8" spans="2:18" s="6" customFormat="1" x14ac:dyDescent="0.25">
      <c r="B8" s="1" t="s">
        <v>0</v>
      </c>
      <c r="C8" s="1"/>
      <c r="D8" s="1"/>
      <c r="E8" s="4">
        <v>45078</v>
      </c>
      <c r="F8" s="1"/>
      <c r="G8" s="4"/>
      <c r="H8" s="4"/>
      <c r="I8" s="2"/>
      <c r="J8" s="2"/>
      <c r="K8" s="2"/>
      <c r="L8" s="2"/>
      <c r="M8" s="2"/>
      <c r="N8" s="1" t="s">
        <v>81</v>
      </c>
      <c r="O8" s="2"/>
      <c r="P8" s="2"/>
      <c r="Q8" s="2"/>
      <c r="R8" s="2"/>
    </row>
    <row r="9" spans="2:18" s="6" customFormat="1" x14ac:dyDescent="0.25">
      <c r="B9" s="1"/>
      <c r="C9" s="1"/>
      <c r="D9" s="1"/>
      <c r="E9" s="1"/>
      <c r="F9" s="1"/>
      <c r="G9" s="5"/>
      <c r="H9" s="5"/>
      <c r="I9" s="2"/>
      <c r="J9" s="3"/>
      <c r="K9" s="3"/>
      <c r="L9" s="3"/>
      <c r="M9" s="3"/>
      <c r="N9" s="1"/>
      <c r="O9" s="2"/>
      <c r="P9" s="2"/>
      <c r="Q9" s="2"/>
      <c r="R9" s="2"/>
    </row>
    <row r="10" spans="2:18" s="6" customFormat="1" x14ac:dyDescent="0.25"/>
    <row r="11" spans="2:18" s="6" customFormat="1" x14ac:dyDescent="0.25">
      <c r="B11" s="7" t="s">
        <v>12</v>
      </c>
      <c r="C11" s="7"/>
      <c r="D11" s="7"/>
      <c r="E11" s="7"/>
      <c r="F11" s="7"/>
      <c r="G11" s="8"/>
      <c r="H11" s="8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2:18" s="6" customFormat="1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</row>
    <row r="13" spans="2:18" s="6" customFormat="1" x14ac:dyDescent="0.25">
      <c r="B13" s="10"/>
      <c r="C13" s="12" t="s">
        <v>74</v>
      </c>
      <c r="D13" s="12"/>
      <c r="E13" s="12"/>
      <c r="F13" s="12"/>
      <c r="G13" s="11"/>
      <c r="H13" s="10"/>
      <c r="I13" s="11"/>
      <c r="J13" s="12"/>
      <c r="K13" s="11"/>
      <c r="L13" s="11"/>
      <c r="M13" s="11"/>
      <c r="N13" s="11"/>
      <c r="O13" s="12"/>
      <c r="P13" s="11"/>
      <c r="Q13" s="11"/>
      <c r="R13" s="10"/>
    </row>
    <row r="14" spans="2:18" s="6" customFormat="1" x14ac:dyDescent="0.25">
      <c r="B14" s="10"/>
      <c r="C14" s="10" t="s">
        <v>21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2:18" s="6" customFormat="1" x14ac:dyDescent="0.25">
      <c r="B15" s="10"/>
      <c r="C15" s="10" t="s">
        <v>19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</row>
    <row r="16" spans="2:18" s="6" customFormat="1" x14ac:dyDescent="0.25">
      <c r="B16" s="10"/>
      <c r="C16" s="10" t="s">
        <v>15</v>
      </c>
      <c r="D16" s="10"/>
      <c r="E16" s="10" t="s">
        <v>17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</row>
    <row r="17" spans="2:18" s="6" customFormat="1" x14ac:dyDescent="0.25">
      <c r="B17" s="10"/>
      <c r="C17" s="10" t="s">
        <v>16</v>
      </c>
      <c r="D17" s="10"/>
      <c r="E17" s="10" t="s">
        <v>18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</row>
    <row r="18" spans="2:18" s="6" customFormat="1" x14ac:dyDescent="0.25">
      <c r="B18" s="10"/>
      <c r="C18" s="10" t="s">
        <v>87</v>
      </c>
      <c r="D18" s="10"/>
      <c r="E18" s="10" t="s">
        <v>88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</row>
    <row r="19" spans="2:18" s="6" customFormat="1" x14ac:dyDescent="0.25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</row>
    <row r="20" spans="2:18" s="6" customFormat="1" x14ac:dyDescent="0.25">
      <c r="B20" s="10"/>
      <c r="C20" s="34" t="s">
        <v>67</v>
      </c>
      <c r="D20" s="34"/>
      <c r="E20" s="34"/>
      <c r="F20" s="34"/>
      <c r="G20" s="34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</row>
    <row r="21" spans="2:18" s="6" customFormat="1" x14ac:dyDescent="0.25">
      <c r="B21" s="10"/>
      <c r="C21" s="10" t="s">
        <v>68</v>
      </c>
      <c r="D21" s="10"/>
      <c r="E21" s="10"/>
      <c r="F21" s="40">
        <v>4000</v>
      </c>
      <c r="G21" s="10" t="s">
        <v>29</v>
      </c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2" spans="2:18" s="6" customFormat="1" x14ac:dyDescent="0.25">
      <c r="B22" s="10"/>
      <c r="C22" s="10" t="s">
        <v>69</v>
      </c>
      <c r="D22" s="10"/>
      <c r="E22" s="10"/>
      <c r="F22" s="40">
        <v>2800</v>
      </c>
      <c r="G22" s="10" t="s">
        <v>29</v>
      </c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</row>
    <row r="23" spans="2:18" s="6" customFormat="1" x14ac:dyDescent="0.25">
      <c r="B23" s="10"/>
      <c r="C23" s="10" t="s">
        <v>70</v>
      </c>
      <c r="D23" s="10"/>
      <c r="E23" s="10"/>
      <c r="F23" s="41">
        <v>0.4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</row>
    <row r="24" spans="2:18" s="6" customFormat="1" x14ac:dyDescent="0.25">
      <c r="B24" s="10"/>
      <c r="C24" s="10" t="s">
        <v>71</v>
      </c>
      <c r="D24" s="10"/>
      <c r="E24" s="10"/>
      <c r="F24" s="42">
        <v>0.3</v>
      </c>
      <c r="G24" s="10" t="s">
        <v>73</v>
      </c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</row>
    <row r="25" spans="2:18" s="6" customFormat="1" x14ac:dyDescent="0.25">
      <c r="B25" s="10"/>
      <c r="C25" s="10" t="s">
        <v>72</v>
      </c>
      <c r="D25" s="10"/>
      <c r="E25" s="10"/>
      <c r="F25" s="42">
        <v>0.15</v>
      </c>
      <c r="G25" s="10" t="s">
        <v>73</v>
      </c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</row>
    <row r="26" spans="2:18" s="6" customFormat="1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2:18" s="6" customFormat="1" x14ac:dyDescent="0.25">
      <c r="B27" s="10"/>
      <c r="C27" s="34" t="s">
        <v>59</v>
      </c>
      <c r="D27" s="34"/>
      <c r="E27" s="34"/>
      <c r="F27" s="34"/>
      <c r="G27" s="34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2:18" s="6" customFormat="1" x14ac:dyDescent="0.25">
      <c r="B28" s="10"/>
      <c r="C28" s="10" t="s">
        <v>65</v>
      </c>
      <c r="D28" s="10"/>
      <c r="E28" s="10"/>
      <c r="F28" s="10" t="s">
        <v>66</v>
      </c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2:18" s="6" customFormat="1" x14ac:dyDescent="0.25">
      <c r="B29" s="10"/>
      <c r="C29" s="10" t="s">
        <v>52</v>
      </c>
      <c r="D29" s="10"/>
      <c r="E29" s="10" t="s">
        <v>53</v>
      </c>
      <c r="F29" s="39">
        <v>2.5000000000000001E-2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2:18" s="6" customFormat="1" x14ac:dyDescent="0.25">
      <c r="B30" s="10"/>
      <c r="C30" s="10"/>
      <c r="D30" s="10"/>
      <c r="E30" s="10" t="s">
        <v>54</v>
      </c>
      <c r="F30" s="39">
        <v>0.05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2:18" s="6" customFormat="1" x14ac:dyDescent="0.25">
      <c r="B31" s="10"/>
      <c r="C31" s="10" t="s">
        <v>55</v>
      </c>
      <c r="D31" s="10"/>
      <c r="E31" s="10"/>
      <c r="F31" s="39">
        <v>0.06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2:18" s="6" customFormat="1" x14ac:dyDescent="0.25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2:18" s="6" customFormat="1" x14ac:dyDescent="0.25">
      <c r="B33" s="10"/>
      <c r="C33" s="12" t="s">
        <v>20</v>
      </c>
      <c r="D33" s="12"/>
      <c r="E33" s="12"/>
      <c r="F33" s="12"/>
      <c r="G33" s="11"/>
      <c r="H33" s="10"/>
      <c r="I33" s="11"/>
      <c r="J33" s="12" t="str">
        <f>$C$16</f>
        <v>Scenario 1</v>
      </c>
      <c r="K33" s="11"/>
      <c r="L33" s="11"/>
      <c r="M33" s="10"/>
      <c r="N33" s="11"/>
      <c r="O33" s="12" t="str">
        <f>$C$17</f>
        <v>Scenario 2</v>
      </c>
      <c r="P33" s="11"/>
      <c r="Q33" s="11"/>
      <c r="R33" s="10"/>
    </row>
    <row r="34" spans="2:18" s="6" customFormat="1" x14ac:dyDescent="0.25">
      <c r="B34" s="10"/>
      <c r="C34" s="24" t="s">
        <v>32</v>
      </c>
      <c r="D34" s="10" t="s">
        <v>36</v>
      </c>
      <c r="E34" s="10"/>
      <c r="F34" s="10"/>
      <c r="G34" s="10" t="s">
        <v>22</v>
      </c>
      <c r="H34" s="10"/>
      <c r="I34" s="21">
        <v>0</v>
      </c>
      <c r="J34" s="10" t="s">
        <v>23</v>
      </c>
      <c r="K34" s="13">
        <v>0</v>
      </c>
      <c r="L34" s="13">
        <f>I34*K34</f>
        <v>0</v>
      </c>
      <c r="M34" s="10"/>
      <c r="N34" s="21">
        <v>9</v>
      </c>
      <c r="O34" s="10" t="s">
        <v>23</v>
      </c>
      <c r="P34" s="13">
        <v>425</v>
      </c>
      <c r="Q34" s="13">
        <f>N34*P34</f>
        <v>3825</v>
      </c>
      <c r="R34" s="10"/>
    </row>
    <row r="35" spans="2:18" s="6" customFormat="1" x14ac:dyDescent="0.25">
      <c r="B35" s="10"/>
      <c r="C35" s="24" t="s">
        <v>33</v>
      </c>
      <c r="D35" s="10" t="s">
        <v>37</v>
      </c>
      <c r="E35" s="10"/>
      <c r="F35" s="10"/>
      <c r="G35" s="10" t="s">
        <v>24</v>
      </c>
      <c r="H35" s="10"/>
      <c r="I35" s="21">
        <v>0</v>
      </c>
      <c r="J35" s="10" t="s">
        <v>25</v>
      </c>
      <c r="K35" s="13">
        <v>0</v>
      </c>
      <c r="L35" s="13">
        <f t="shared" ref="L35:L37" si="0">I35*K35</f>
        <v>0</v>
      </c>
      <c r="M35" s="10"/>
      <c r="N35" s="21">
        <v>1</v>
      </c>
      <c r="O35" s="10" t="s">
        <v>25</v>
      </c>
      <c r="P35" s="13">
        <v>250</v>
      </c>
      <c r="Q35" s="13">
        <f t="shared" ref="Q35:Q37" si="1">N35*P35</f>
        <v>250</v>
      </c>
      <c r="R35" s="10"/>
    </row>
    <row r="36" spans="2:18" s="6" customFormat="1" x14ac:dyDescent="0.25">
      <c r="B36" s="10"/>
      <c r="C36" s="24" t="s">
        <v>34</v>
      </c>
      <c r="D36" s="10" t="s">
        <v>38</v>
      </c>
      <c r="E36" s="10"/>
      <c r="F36" s="10"/>
      <c r="G36" s="10" t="s">
        <v>30</v>
      </c>
      <c r="H36" s="10"/>
      <c r="I36" s="14">
        <v>0.05</v>
      </c>
      <c r="J36" s="10" t="s">
        <v>26</v>
      </c>
      <c r="K36" s="13">
        <f>L34</f>
        <v>0</v>
      </c>
      <c r="L36" s="13">
        <f t="shared" si="0"/>
        <v>0</v>
      </c>
      <c r="M36" s="10"/>
      <c r="N36" s="14">
        <v>0.05</v>
      </c>
      <c r="O36" s="10" t="s">
        <v>26</v>
      </c>
      <c r="P36" s="13">
        <f>Q34</f>
        <v>3825</v>
      </c>
      <c r="Q36" s="13">
        <f t="shared" si="1"/>
        <v>191.25</v>
      </c>
      <c r="R36" s="10"/>
    </row>
    <row r="37" spans="2:18" s="6" customFormat="1" x14ac:dyDescent="0.25">
      <c r="B37" s="10"/>
      <c r="C37" s="24" t="s">
        <v>35</v>
      </c>
      <c r="D37" s="10" t="s">
        <v>39</v>
      </c>
      <c r="E37" s="10"/>
      <c r="F37" s="10"/>
      <c r="G37" s="10" t="s">
        <v>27</v>
      </c>
      <c r="H37" s="10"/>
      <c r="I37" s="14">
        <v>0</v>
      </c>
      <c r="J37" s="10" t="s">
        <v>26</v>
      </c>
      <c r="K37" s="13">
        <f>SUM(L34:L36)</f>
        <v>0</v>
      </c>
      <c r="L37" s="13">
        <f t="shared" si="0"/>
        <v>0</v>
      </c>
      <c r="M37" s="10"/>
      <c r="N37" s="14">
        <v>0</v>
      </c>
      <c r="O37" s="10" t="s">
        <v>26</v>
      </c>
      <c r="P37" s="13">
        <f>SUM(Q34:Q36)</f>
        <v>4266.25</v>
      </c>
      <c r="Q37" s="13">
        <f t="shared" si="1"/>
        <v>0</v>
      </c>
      <c r="R37" s="10"/>
    </row>
    <row r="38" spans="2:18" s="6" customFormat="1" x14ac:dyDescent="0.25">
      <c r="B38" s="10"/>
      <c r="C38" s="22" t="s">
        <v>28</v>
      </c>
      <c r="D38" s="22" t="s">
        <v>28</v>
      </c>
      <c r="E38" s="22"/>
      <c r="F38" s="22"/>
      <c r="G38" s="22"/>
      <c r="H38" s="10"/>
      <c r="I38" s="23"/>
      <c r="J38" s="22"/>
      <c r="K38" s="19"/>
      <c r="L38" s="19">
        <f>SUM(L34:L37)</f>
        <v>0</v>
      </c>
      <c r="M38" s="10"/>
      <c r="N38" s="22" t="s">
        <v>28</v>
      </c>
      <c r="O38" s="22"/>
      <c r="P38" s="23"/>
      <c r="Q38" s="19">
        <f>SUM(Q34:Q37)</f>
        <v>4266.25</v>
      </c>
      <c r="R38" s="10"/>
    </row>
    <row r="39" spans="2:18" s="6" customFormat="1" x14ac:dyDescent="0.25">
      <c r="B39" s="10"/>
      <c r="C39" s="10"/>
      <c r="D39" s="10"/>
      <c r="E39" s="10"/>
      <c r="F39" s="10"/>
      <c r="G39" s="10"/>
      <c r="H39" s="10"/>
      <c r="I39" s="21"/>
      <c r="J39" s="10"/>
      <c r="K39" s="13"/>
      <c r="L39" s="13"/>
      <c r="M39" s="10"/>
      <c r="N39" s="10"/>
      <c r="O39" s="10"/>
      <c r="P39" s="10"/>
      <c r="Q39" s="10"/>
      <c r="R39" s="10"/>
    </row>
    <row r="40" spans="2:18" s="6" customFormat="1" x14ac:dyDescent="0.25">
      <c r="B40" s="10"/>
      <c r="C40" s="12" t="s">
        <v>31</v>
      </c>
      <c r="D40" s="12"/>
      <c r="E40" s="12"/>
      <c r="F40" s="12"/>
      <c r="G40" s="11" t="s">
        <v>64</v>
      </c>
      <c r="H40" s="10"/>
      <c r="I40" s="11"/>
      <c r="J40" s="12" t="str">
        <f>$C$16</f>
        <v>Scenario 1</v>
      </c>
      <c r="K40" s="11"/>
      <c r="L40" s="11"/>
      <c r="M40" s="10"/>
      <c r="N40" s="11"/>
      <c r="O40" s="12" t="str">
        <f>$C$17</f>
        <v>Scenario 2</v>
      </c>
      <c r="P40" s="11"/>
      <c r="Q40" s="11"/>
      <c r="R40" s="10"/>
    </row>
    <row r="41" spans="2:18" s="6" customFormat="1" x14ac:dyDescent="0.25">
      <c r="B41" s="10"/>
      <c r="C41" s="24" t="s">
        <v>40</v>
      </c>
      <c r="D41" s="10" t="s">
        <v>41</v>
      </c>
      <c r="E41" s="10"/>
      <c r="F41" s="10"/>
      <c r="G41" s="10" t="s">
        <v>42</v>
      </c>
      <c r="H41" s="10"/>
      <c r="I41" s="21">
        <v>0</v>
      </c>
      <c r="J41" s="10" t="s">
        <v>23</v>
      </c>
      <c r="K41" s="13">
        <v>0</v>
      </c>
      <c r="L41" s="13">
        <f>I41*K41</f>
        <v>0</v>
      </c>
      <c r="M41" s="10"/>
      <c r="N41" s="21">
        <v>1</v>
      </c>
      <c r="O41" s="10" t="s">
        <v>23</v>
      </c>
      <c r="P41" s="13">
        <v>968</v>
      </c>
      <c r="Q41" s="13">
        <f>N41*P41</f>
        <v>968</v>
      </c>
      <c r="R41" s="10"/>
    </row>
    <row r="42" spans="2:18" s="6" customFormat="1" x14ac:dyDescent="0.25">
      <c r="B42" s="10"/>
      <c r="C42" s="24" t="s">
        <v>43</v>
      </c>
      <c r="D42" s="10" t="s">
        <v>44</v>
      </c>
      <c r="E42" s="10"/>
      <c r="F42" s="10"/>
      <c r="G42" s="10" t="s">
        <v>45</v>
      </c>
      <c r="H42" s="10"/>
      <c r="I42" s="26">
        <f>$F$21</f>
        <v>4000</v>
      </c>
      <c r="J42" s="10" t="s">
        <v>29</v>
      </c>
      <c r="K42" s="25"/>
      <c r="L42" s="13"/>
      <c r="M42" s="10"/>
      <c r="N42" s="26">
        <f>$F$21</f>
        <v>4000</v>
      </c>
      <c r="O42" s="10" t="s">
        <v>29</v>
      </c>
      <c r="P42" s="25"/>
      <c r="Q42" s="13"/>
      <c r="R42" s="10"/>
    </row>
    <row r="43" spans="2:18" s="6" customFormat="1" x14ac:dyDescent="0.25">
      <c r="B43" s="10"/>
      <c r="C43" s="24"/>
      <c r="D43" s="10"/>
      <c r="E43" s="10"/>
      <c r="F43" s="10"/>
      <c r="G43" s="10" t="s">
        <v>46</v>
      </c>
      <c r="H43" s="10"/>
      <c r="I43" s="26">
        <v>0</v>
      </c>
      <c r="J43" s="10" t="s">
        <v>29</v>
      </c>
      <c r="K43" s="25"/>
      <c r="L43" s="13"/>
      <c r="M43" s="10"/>
      <c r="N43" s="26">
        <f>F22</f>
        <v>2800</v>
      </c>
      <c r="O43" s="10" t="s">
        <v>29</v>
      </c>
      <c r="P43" s="25"/>
      <c r="Q43" s="13"/>
      <c r="R43" s="10"/>
    </row>
    <row r="44" spans="2:18" s="6" customFormat="1" x14ac:dyDescent="0.25">
      <c r="B44" s="10"/>
      <c r="C44" s="24"/>
      <c r="D44" s="10"/>
      <c r="E44" s="10"/>
      <c r="F44" s="10"/>
      <c r="G44" s="10" t="s">
        <v>47</v>
      </c>
      <c r="H44" s="10"/>
      <c r="I44" s="26">
        <v>0</v>
      </c>
      <c r="J44" s="10" t="s">
        <v>29</v>
      </c>
      <c r="K44" s="25"/>
      <c r="L44" s="13"/>
      <c r="M44" s="10"/>
      <c r="N44" s="26">
        <f>N43*F23</f>
        <v>1120</v>
      </c>
      <c r="O44" s="10" t="s">
        <v>29</v>
      </c>
      <c r="P44" s="25"/>
      <c r="Q44" s="10"/>
      <c r="R44" s="10"/>
    </row>
    <row r="45" spans="2:18" s="6" customFormat="1" x14ac:dyDescent="0.25">
      <c r="B45" s="10"/>
      <c r="C45" s="24"/>
      <c r="D45" s="10"/>
      <c r="E45" s="10"/>
      <c r="F45" s="10"/>
      <c r="G45" s="27" t="s">
        <v>49</v>
      </c>
      <c r="H45" s="10"/>
      <c r="I45" s="28">
        <f>I43-I44</f>
        <v>0</v>
      </c>
      <c r="J45" s="27" t="s">
        <v>29</v>
      </c>
      <c r="K45" s="29">
        <f>$F$25</f>
        <v>0.15</v>
      </c>
      <c r="L45" s="30">
        <f>I45*K45</f>
        <v>0</v>
      </c>
      <c r="M45" s="10"/>
      <c r="N45" s="28">
        <f>N43-N44</f>
        <v>1680</v>
      </c>
      <c r="O45" s="27" t="s">
        <v>29</v>
      </c>
      <c r="P45" s="29">
        <f>$F$25</f>
        <v>0.15</v>
      </c>
      <c r="Q45" s="30">
        <f>N45*P45</f>
        <v>252</v>
      </c>
      <c r="R45" s="10"/>
    </row>
    <row r="46" spans="2:18" s="6" customFormat="1" x14ac:dyDescent="0.25">
      <c r="B46" s="10"/>
      <c r="C46" s="24"/>
      <c r="D46" s="10"/>
      <c r="E46" s="10"/>
      <c r="F46" s="10"/>
      <c r="G46" s="10" t="s">
        <v>50</v>
      </c>
      <c r="H46" s="10"/>
      <c r="I46" s="26">
        <f>I42-I44</f>
        <v>4000</v>
      </c>
      <c r="J46" s="10" t="s">
        <v>29</v>
      </c>
      <c r="K46" s="25">
        <f>$F$24</f>
        <v>0.3</v>
      </c>
      <c r="L46" s="13">
        <f>I46*K46</f>
        <v>1200</v>
      </c>
      <c r="M46" s="10"/>
      <c r="N46" s="26">
        <f>N42-N44</f>
        <v>2880</v>
      </c>
      <c r="O46" s="10" t="s">
        <v>29</v>
      </c>
      <c r="P46" s="25">
        <f>$F$24</f>
        <v>0.3</v>
      </c>
      <c r="Q46" s="13">
        <f>N46*P46</f>
        <v>864</v>
      </c>
      <c r="R46" s="10"/>
    </row>
    <row r="47" spans="2:18" s="6" customFormat="1" x14ac:dyDescent="0.25">
      <c r="B47" s="10"/>
      <c r="C47" s="24"/>
      <c r="D47" s="10"/>
      <c r="E47" s="10"/>
      <c r="F47" s="10"/>
      <c r="G47" s="27" t="s">
        <v>51</v>
      </c>
      <c r="H47" s="10"/>
      <c r="I47" s="28">
        <v>1</v>
      </c>
      <c r="J47" s="27" t="s">
        <v>25</v>
      </c>
      <c r="K47" s="29"/>
      <c r="L47" s="30">
        <f>L46-L45</f>
        <v>1200</v>
      </c>
      <c r="M47" s="10"/>
      <c r="N47" s="28">
        <v>1</v>
      </c>
      <c r="O47" s="27" t="s">
        <v>25</v>
      </c>
      <c r="P47" s="29"/>
      <c r="Q47" s="30">
        <f>Q46-Q45</f>
        <v>612</v>
      </c>
      <c r="R47" s="10"/>
    </row>
    <row r="48" spans="2:18" s="6" customFormat="1" x14ac:dyDescent="0.25">
      <c r="B48" s="10"/>
      <c r="C48" s="24"/>
      <c r="D48" s="10"/>
      <c r="E48" s="10"/>
      <c r="F48" s="10"/>
      <c r="G48" s="10"/>
      <c r="H48" s="10"/>
      <c r="I48" s="26"/>
      <c r="J48" s="10"/>
      <c r="K48" s="25"/>
      <c r="L48" s="13"/>
      <c r="M48" s="10"/>
      <c r="N48" s="26"/>
      <c r="O48" s="10"/>
      <c r="P48" s="25"/>
      <c r="Q48" s="10"/>
      <c r="R48" s="10"/>
    </row>
    <row r="50" spans="2:18" s="6" customFormat="1" x14ac:dyDescent="0.25"/>
    <row r="51" spans="2:18" s="6" customFormat="1" x14ac:dyDescent="0.25">
      <c r="B51" s="1" t="s">
        <v>1</v>
      </c>
      <c r="C51" s="1"/>
      <c r="D51" s="1"/>
      <c r="E51" s="1" t="s">
        <v>75</v>
      </c>
      <c r="F51" s="1"/>
      <c r="G51" s="1"/>
      <c r="H51" s="1"/>
      <c r="I51" s="2"/>
      <c r="J51" s="2"/>
      <c r="K51" s="2"/>
      <c r="L51" s="2"/>
      <c r="M51" s="2"/>
      <c r="N51" s="1" t="s">
        <v>78</v>
      </c>
      <c r="O51" s="2"/>
      <c r="P51" s="2"/>
      <c r="Q51" s="2"/>
      <c r="R51" s="2"/>
    </row>
    <row r="52" spans="2:18" s="6" customFormat="1" x14ac:dyDescent="0.25">
      <c r="B52" s="1"/>
      <c r="C52" s="1"/>
      <c r="D52" s="1"/>
      <c r="E52" s="1" t="s">
        <v>5</v>
      </c>
      <c r="F52" s="1"/>
      <c r="G52" s="1"/>
      <c r="H52" s="1"/>
      <c r="I52" s="2"/>
      <c r="J52" s="2"/>
      <c r="K52" s="2"/>
      <c r="L52" s="2"/>
      <c r="M52" s="2"/>
      <c r="N52" s="1" t="s">
        <v>77</v>
      </c>
      <c r="O52" s="2"/>
      <c r="P52" s="2"/>
      <c r="Q52" s="2"/>
      <c r="R52" s="2"/>
    </row>
    <row r="53" spans="2:18" s="6" customFormat="1" x14ac:dyDescent="0.25">
      <c r="B53" s="1" t="s">
        <v>2</v>
      </c>
      <c r="C53" s="1"/>
      <c r="D53" s="1"/>
      <c r="E53" s="1" t="s">
        <v>76</v>
      </c>
      <c r="F53" s="1"/>
      <c r="G53" s="1"/>
      <c r="H53" s="1"/>
      <c r="I53" s="2"/>
      <c r="J53" s="2"/>
      <c r="K53" s="2"/>
      <c r="L53" s="2"/>
      <c r="M53" s="2"/>
      <c r="N53" s="1" t="s">
        <v>79</v>
      </c>
      <c r="O53" s="2"/>
      <c r="P53" s="2"/>
      <c r="Q53" s="2"/>
      <c r="R53" s="2"/>
    </row>
    <row r="54" spans="2:18" s="6" customFormat="1" x14ac:dyDescent="0.25">
      <c r="B54" s="1" t="s">
        <v>4</v>
      </c>
      <c r="C54" s="1"/>
      <c r="D54" s="1"/>
      <c r="E54" s="1" t="s">
        <v>63</v>
      </c>
      <c r="F54" s="1"/>
      <c r="G54" s="1"/>
      <c r="H54" s="1"/>
      <c r="I54" s="3"/>
      <c r="J54" s="2"/>
      <c r="K54" s="2"/>
      <c r="L54" s="2"/>
      <c r="M54" s="2"/>
      <c r="N54" s="1" t="s">
        <v>80</v>
      </c>
      <c r="O54" s="2"/>
      <c r="P54" s="2"/>
      <c r="Q54" s="2"/>
      <c r="R54" s="2"/>
    </row>
    <row r="55" spans="2:18" s="6" customFormat="1" x14ac:dyDescent="0.25">
      <c r="B55" s="1" t="s">
        <v>0</v>
      </c>
      <c r="C55" s="1"/>
      <c r="D55" s="1"/>
      <c r="E55" s="4">
        <f>$E$8</f>
        <v>45078</v>
      </c>
      <c r="F55" s="1"/>
      <c r="G55" s="4"/>
      <c r="H55" s="4"/>
      <c r="I55" s="2"/>
      <c r="J55" s="2"/>
      <c r="K55" s="2"/>
      <c r="L55" s="2"/>
      <c r="M55" s="2"/>
      <c r="N55" s="1" t="s">
        <v>81</v>
      </c>
      <c r="O55" s="2"/>
      <c r="P55" s="2"/>
      <c r="Q55" s="2"/>
      <c r="R55" s="2"/>
    </row>
    <row r="56" spans="2:18" s="6" customFormat="1" x14ac:dyDescent="0.25">
      <c r="B56" s="1"/>
      <c r="C56" s="1"/>
      <c r="D56" s="1"/>
      <c r="E56" s="1"/>
      <c r="F56" s="1"/>
      <c r="G56" s="5"/>
      <c r="H56" s="5"/>
      <c r="I56" s="2"/>
      <c r="J56" s="3"/>
      <c r="K56" s="3"/>
      <c r="L56" s="3"/>
      <c r="M56" s="3"/>
      <c r="N56" s="1"/>
      <c r="O56" s="2"/>
      <c r="P56" s="2"/>
      <c r="Q56" s="2"/>
      <c r="R56" s="2"/>
    </row>
    <row r="57" spans="2:18" s="6" customFormat="1" x14ac:dyDescent="0.25"/>
    <row r="58" spans="2:18" s="6" customFormat="1" x14ac:dyDescent="0.25">
      <c r="B58" s="7" t="s">
        <v>14</v>
      </c>
      <c r="C58" s="7"/>
      <c r="D58" s="7"/>
      <c r="E58" s="7"/>
      <c r="F58" s="7"/>
      <c r="G58" s="8"/>
      <c r="H58" s="8"/>
      <c r="I58" s="9"/>
      <c r="J58" s="9"/>
      <c r="K58" s="9"/>
      <c r="L58" s="9"/>
      <c r="M58" s="9"/>
      <c r="N58" s="9"/>
      <c r="O58" s="9"/>
      <c r="P58" s="9"/>
      <c r="Q58" s="9"/>
      <c r="R58" s="9"/>
    </row>
    <row r="59" spans="2:18" s="6" customFormat="1" x14ac:dyDescent="0.25"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</row>
    <row r="60" spans="2:18" s="6" customFormat="1" x14ac:dyDescent="0.25">
      <c r="B60" s="10"/>
      <c r="C60" s="12" t="s">
        <v>82</v>
      </c>
      <c r="D60" s="12"/>
      <c r="E60" s="12"/>
      <c r="F60" s="12"/>
      <c r="G60" s="11" t="s">
        <v>64</v>
      </c>
      <c r="H60" s="10"/>
      <c r="I60" s="11"/>
      <c r="J60" s="12" t="str">
        <f>$C$16</f>
        <v>Scenario 1</v>
      </c>
      <c r="K60" s="11"/>
      <c r="L60" s="11"/>
      <c r="M60" s="10"/>
      <c r="N60" s="11"/>
      <c r="O60" s="12" t="str">
        <f>$C$17</f>
        <v>Scenario 2</v>
      </c>
      <c r="P60" s="11"/>
      <c r="Q60" s="11"/>
      <c r="R60" s="10"/>
    </row>
    <row r="61" spans="2:18" s="6" customFormat="1" x14ac:dyDescent="0.25">
      <c r="B61" s="10"/>
      <c r="C61" s="24"/>
      <c r="D61" s="10"/>
      <c r="E61" s="10"/>
      <c r="F61" s="10"/>
      <c r="G61" s="10" t="s">
        <v>20</v>
      </c>
      <c r="H61" s="10"/>
      <c r="I61" s="26"/>
      <c r="J61" s="10"/>
      <c r="K61" s="25"/>
      <c r="L61" s="13">
        <f>Zonnepanelen2!E14</f>
        <v>0</v>
      </c>
      <c r="M61" s="10"/>
      <c r="N61" s="26"/>
      <c r="O61" s="10"/>
      <c r="P61" s="25"/>
      <c r="Q61" s="13">
        <f>Zonnepanelen2!E53</f>
        <v>4266.25</v>
      </c>
      <c r="R61" s="10"/>
    </row>
    <row r="62" spans="2:18" s="6" customFormat="1" x14ac:dyDescent="0.25">
      <c r="B62" s="10"/>
      <c r="C62" s="24"/>
      <c r="D62" s="10"/>
      <c r="E62" s="10"/>
      <c r="F62" s="10"/>
      <c r="G62" s="10" t="s">
        <v>41</v>
      </c>
      <c r="H62" s="10"/>
      <c r="I62" s="26"/>
      <c r="J62" s="10"/>
      <c r="K62" s="25"/>
      <c r="L62" s="13">
        <f>Zonnepanelen2!E15</f>
        <v>0</v>
      </c>
      <c r="M62" s="10"/>
      <c r="N62" s="26"/>
      <c r="O62" s="10"/>
      <c r="P62" s="25"/>
      <c r="Q62" s="13">
        <f>Zonnepanelen2!E54</f>
        <v>669.07277528849113</v>
      </c>
      <c r="R62" s="10"/>
    </row>
    <row r="63" spans="2:18" s="6" customFormat="1" x14ac:dyDescent="0.25">
      <c r="B63" s="10"/>
      <c r="C63" s="24"/>
      <c r="D63" s="10"/>
      <c r="E63" s="10"/>
      <c r="F63" s="10"/>
      <c r="G63" s="10" t="s">
        <v>58</v>
      </c>
      <c r="H63" s="10"/>
      <c r="I63" s="26"/>
      <c r="J63" s="10"/>
      <c r="K63" s="25"/>
      <c r="L63" s="13">
        <f>Zonnepanelen2!E16</f>
        <v>21966.07052663606</v>
      </c>
      <c r="M63" s="10"/>
      <c r="N63" s="26"/>
      <c r="O63" s="10"/>
      <c r="P63" s="25"/>
      <c r="Q63" s="13">
        <f>Zonnepanelen2!E55</f>
        <v>11202.695968584392</v>
      </c>
      <c r="R63" s="10"/>
    </row>
    <row r="64" spans="2:18" s="6" customFormat="1" x14ac:dyDescent="0.25">
      <c r="B64" s="10"/>
      <c r="C64" s="28"/>
      <c r="D64" s="28"/>
      <c r="E64" s="28"/>
      <c r="F64" s="28"/>
      <c r="G64" s="28" t="s">
        <v>28</v>
      </c>
      <c r="H64" s="10"/>
      <c r="I64" s="28"/>
      <c r="J64" s="27"/>
      <c r="K64" s="29"/>
      <c r="L64" s="33">
        <f>SUM(L61:L63)</f>
        <v>21966.07052663606</v>
      </c>
      <c r="M64" s="10"/>
      <c r="N64" s="28"/>
      <c r="O64" s="27"/>
      <c r="P64" s="29"/>
      <c r="Q64" s="33">
        <f>SUM(Q61:Q63)</f>
        <v>16138.018743872883</v>
      </c>
      <c r="R64" s="10"/>
    </row>
    <row r="65" spans="2:18" s="6" customFormat="1" x14ac:dyDescent="0.25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</row>
    <row r="66" spans="2:18" s="6" customFormat="1" x14ac:dyDescent="0.25">
      <c r="B66" s="10"/>
      <c r="C66" s="10" t="s">
        <v>84</v>
      </c>
      <c r="D66" s="10"/>
      <c r="E66" s="10"/>
      <c r="F66" s="10"/>
      <c r="G66" s="10"/>
      <c r="H66" s="10"/>
      <c r="I66" s="10"/>
      <c r="J66" s="10"/>
      <c r="K66" s="10"/>
      <c r="L66" s="13">
        <f>Zonnepanelen2!$E$43/12</f>
        <v>100</v>
      </c>
      <c r="M66" s="10"/>
      <c r="N66" s="10"/>
      <c r="O66" s="10"/>
      <c r="P66" s="10"/>
      <c r="Q66" s="13">
        <f>Zonnepanelen2!$E$82/12</f>
        <v>51</v>
      </c>
      <c r="R66" s="10"/>
    </row>
    <row r="67" spans="2:18" s="6" customFormat="1" x14ac:dyDescent="0.25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</row>
    <row r="68" spans="2:18" s="6" customFormat="1" x14ac:dyDescent="0.25">
      <c r="B68" s="10"/>
      <c r="C68" s="12" t="s">
        <v>83</v>
      </c>
      <c r="D68" s="12"/>
      <c r="E68" s="12"/>
      <c r="F68" s="12" t="s">
        <v>85</v>
      </c>
      <c r="G68" s="11"/>
      <c r="H68" s="11"/>
      <c r="I68" s="11"/>
      <c r="J68" s="12"/>
      <c r="K68" s="11"/>
      <c r="L68" s="11"/>
      <c r="M68" s="11"/>
      <c r="N68" s="11"/>
      <c r="O68" s="12"/>
      <c r="P68" s="11"/>
      <c r="Q68" s="11"/>
      <c r="R68" s="10"/>
    </row>
    <row r="69" spans="2:18" s="6" customFormat="1" x14ac:dyDescent="0.25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</row>
    <row r="70" spans="2:18" s="6" customFormat="1" x14ac:dyDescent="0.25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</row>
    <row r="71" spans="2:18" s="6" customFormat="1" x14ac:dyDescent="0.25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</row>
    <row r="72" spans="2:18" s="6" customFormat="1" x14ac:dyDescent="0.25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</row>
    <row r="73" spans="2:18" s="6" customFormat="1" x14ac:dyDescent="0.25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</row>
    <row r="74" spans="2:18" s="6" customFormat="1" x14ac:dyDescent="0.25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</row>
    <row r="75" spans="2:18" s="6" customFormat="1" x14ac:dyDescent="0.2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</row>
    <row r="76" spans="2:18" s="6" customFormat="1" x14ac:dyDescent="0.25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</row>
    <row r="77" spans="2:18" s="6" customFormat="1" x14ac:dyDescent="0.25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</row>
    <row r="78" spans="2:18" s="6" customFormat="1" x14ac:dyDescent="0.25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</row>
    <row r="79" spans="2:18" s="6" customFormat="1" x14ac:dyDescent="0.25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</row>
    <row r="80" spans="2:18" s="6" customFormat="1" x14ac:dyDescent="0.25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</row>
    <row r="81" spans="2:18" s="6" customFormat="1" x14ac:dyDescent="0.25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</row>
    <row r="82" spans="2:18" s="6" customFormat="1" x14ac:dyDescent="0.2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</row>
    <row r="83" spans="2:18" s="6" customFormat="1" x14ac:dyDescent="0.25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</row>
    <row r="84" spans="2:18" s="6" customFormat="1" x14ac:dyDescent="0.25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</row>
    <row r="85" spans="2:18" s="6" customFormat="1" x14ac:dyDescent="0.25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</row>
    <row r="86" spans="2:18" s="6" customFormat="1" x14ac:dyDescent="0.25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</row>
    <row r="87" spans="2:18" s="6" customFormat="1" x14ac:dyDescent="0.25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</row>
    <row r="88" spans="2:18" s="6" customFormat="1" x14ac:dyDescent="0.25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</row>
    <row r="89" spans="2:18" s="6" customFormat="1" x14ac:dyDescent="0.25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</row>
    <row r="90" spans="2:18" s="6" customFormat="1" x14ac:dyDescent="0.25">
      <c r="B90" s="10"/>
      <c r="C90" s="12" t="s">
        <v>83</v>
      </c>
      <c r="D90" s="12"/>
      <c r="E90" s="12"/>
      <c r="F90" s="12" t="s">
        <v>86</v>
      </c>
      <c r="G90" s="11"/>
      <c r="H90" s="11"/>
      <c r="I90" s="11"/>
      <c r="J90" s="12"/>
      <c r="K90" s="11"/>
      <c r="L90" s="11"/>
      <c r="M90" s="11"/>
      <c r="N90" s="11"/>
      <c r="O90" s="12"/>
      <c r="P90" s="11"/>
      <c r="Q90" s="11"/>
      <c r="R90" s="10"/>
    </row>
    <row r="91" spans="2:18" s="6" customFormat="1" x14ac:dyDescent="0.25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</row>
    <row r="92" spans="2:18" s="6" customFormat="1" x14ac:dyDescent="0.25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</row>
    <row r="93" spans="2:18" s="6" customFormat="1" x14ac:dyDescent="0.25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</row>
    <row r="94" spans="2:18" s="6" customFormat="1" x14ac:dyDescent="0.25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</row>
    <row r="95" spans="2:18" s="6" customFormat="1" x14ac:dyDescent="0.25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</row>
    <row r="96" spans="2:18" s="6" customFormat="1" x14ac:dyDescent="0.25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</row>
    <row r="97" spans="2:18" s="6" customFormat="1" x14ac:dyDescent="0.25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</row>
    <row r="98" spans="2:18" s="6" customFormat="1" x14ac:dyDescent="0.25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</row>
    <row r="99" spans="2:18" s="6" customFormat="1" x14ac:dyDescent="0.25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</row>
    <row r="100" spans="2:18" s="6" customFormat="1" x14ac:dyDescent="0.25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</row>
    <row r="101" spans="2:18" s="6" customFormat="1" x14ac:dyDescent="0.25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</row>
    <row r="102" spans="2:18" s="6" customFormat="1" x14ac:dyDescent="0.25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</row>
    <row r="103" spans="2:18" s="6" customFormat="1" x14ac:dyDescent="0.25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</row>
    <row r="104" spans="2:18" s="6" customFormat="1" x14ac:dyDescent="0.25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</row>
    <row r="105" spans="2:18" s="6" customFormat="1" x14ac:dyDescent="0.25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</row>
    <row r="106" spans="2:18" s="6" customFormat="1" x14ac:dyDescent="0.25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</row>
    <row r="107" spans="2:18" s="6" customFormat="1" x14ac:dyDescent="0.25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</row>
    <row r="108" spans="2:18" s="6" customFormat="1" x14ac:dyDescent="0.25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</row>
    <row r="109" spans="2:18" s="6" customFormat="1" x14ac:dyDescent="0.25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</row>
    <row r="110" spans="2:18" s="6" customFormat="1" x14ac:dyDescent="0.25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</row>
    <row r="111" spans="2:18" s="6" customFormat="1" x14ac:dyDescent="0.25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</row>
    <row r="112" spans="2:18" s="6" customFormat="1" x14ac:dyDescent="0.25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</row>
    <row r="113" spans="2:18" s="6" customFormat="1" x14ac:dyDescent="0.25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</row>
    <row r="114" spans="2:18" s="6" customFormat="1" x14ac:dyDescent="0.25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</row>
    <row r="115" spans="2:18" s="6" customFormat="1" x14ac:dyDescent="0.25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</row>
    <row r="116" spans="2:18" s="6" customFormat="1" x14ac:dyDescent="0.25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</row>
    <row r="117" spans="2:18" x14ac:dyDescent="0.25">
      <c r="B117" s="78" t="s">
        <v>123</v>
      </c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</row>
    <row r="118" spans="2:18" x14ac:dyDescent="0.25">
      <c r="B118" s="78" t="s">
        <v>120</v>
      </c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</row>
    <row r="119" spans="2:18" x14ac:dyDescent="0.25">
      <c r="B119" s="78" t="s">
        <v>121</v>
      </c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</row>
    <row r="120" spans="2:18" x14ac:dyDescent="0.25">
      <c r="B120" s="78" t="s">
        <v>122</v>
      </c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</row>
  </sheetData>
  <pageMargins left="0.7" right="0.7" top="0.75" bottom="0.75" header="0.3" footer="0.3"/>
  <pageSetup paperSize="9" scale="64" orientation="portrait" r:id="rId1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60B88-8C17-4DCE-ABD2-7F43F82A6F3A}">
  <dimension ref="B1:X106"/>
  <sheetViews>
    <sheetView zoomScaleNormal="100" workbookViewId="0"/>
  </sheetViews>
  <sheetFormatPr defaultRowHeight="13.2" x14ac:dyDescent="0.25"/>
  <cols>
    <col min="1" max="1" width="1.44140625" customWidth="1"/>
    <col min="2" max="2" width="5.33203125" customWidth="1"/>
    <col min="3" max="3" width="12.33203125" customWidth="1"/>
    <col min="4" max="24" width="10.6640625" customWidth="1"/>
  </cols>
  <sheetData>
    <row r="1" spans="2:24" s="6" customFormat="1" x14ac:dyDescent="0.25"/>
    <row r="2" spans="2:24" s="6" customFormat="1" x14ac:dyDescent="0.25">
      <c r="B2" s="1" t="s">
        <v>1</v>
      </c>
      <c r="C2" s="1"/>
      <c r="D2" s="1" t="s">
        <v>75</v>
      </c>
      <c r="E2" s="2"/>
      <c r="F2" s="2"/>
      <c r="G2" s="1" t="s">
        <v>103</v>
      </c>
      <c r="H2" s="1" t="s">
        <v>104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2"/>
      <c r="X2" s="2"/>
    </row>
    <row r="3" spans="2:24" s="6" customFormat="1" x14ac:dyDescent="0.25">
      <c r="B3" s="1"/>
      <c r="C3" s="1"/>
      <c r="D3" s="1" t="s">
        <v>5</v>
      </c>
      <c r="E3" s="2"/>
      <c r="F3" s="2"/>
      <c r="G3" s="1"/>
      <c r="H3" s="1" t="s">
        <v>105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2"/>
      <c r="X3" s="2"/>
    </row>
    <row r="4" spans="2:24" s="6" customFormat="1" x14ac:dyDescent="0.25">
      <c r="B4" s="1" t="s">
        <v>2</v>
      </c>
      <c r="C4" s="1"/>
      <c r="D4" s="1" t="s">
        <v>76</v>
      </c>
      <c r="E4" s="2"/>
      <c r="F4" s="2"/>
      <c r="G4" s="1"/>
      <c r="H4" s="1" t="s">
        <v>106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2"/>
      <c r="X4" s="2"/>
    </row>
    <row r="5" spans="2:24" s="6" customFormat="1" x14ac:dyDescent="0.25">
      <c r="B5" s="1" t="s">
        <v>4</v>
      </c>
      <c r="C5" s="1"/>
      <c r="D5" s="1" t="s">
        <v>63</v>
      </c>
      <c r="E5" s="3"/>
      <c r="F5" s="2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2"/>
      <c r="X5" s="2"/>
    </row>
    <row r="6" spans="2:24" s="6" customFormat="1" x14ac:dyDescent="0.25">
      <c r="B6" s="1" t="s">
        <v>0</v>
      </c>
      <c r="C6" s="1"/>
      <c r="D6" s="4">
        <f>Zonnepanelen1!$E$8</f>
        <v>45078</v>
      </c>
      <c r="E6" s="2"/>
      <c r="F6" s="2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2"/>
      <c r="X6" s="2"/>
    </row>
    <row r="7" spans="2:24" s="6" customFormat="1" x14ac:dyDescent="0.25">
      <c r="B7" s="1"/>
      <c r="C7" s="1"/>
      <c r="D7" s="5"/>
      <c r="E7" s="2"/>
      <c r="F7" s="3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2"/>
      <c r="X7" s="2"/>
    </row>
    <row r="8" spans="2:24" s="6" customFormat="1" x14ac:dyDescent="0.25"/>
    <row r="9" spans="2:24" s="6" customFormat="1" x14ac:dyDescent="0.25">
      <c r="B9" s="7" t="s">
        <v>13</v>
      </c>
      <c r="C9" s="7"/>
      <c r="D9" s="8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</row>
    <row r="10" spans="2:24" s="6" customFormat="1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1" spans="2:24" s="6" customFormat="1" ht="16.2" thickBot="1" x14ac:dyDescent="0.35">
      <c r="B11" s="10"/>
      <c r="C11" s="36" t="str">
        <f>Zonnepanelen1!$C$16</f>
        <v>Scenario 1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spans="2:24" s="6" customFormat="1" x14ac:dyDescent="0.25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</row>
    <row r="13" spans="2:24" s="6" customFormat="1" x14ac:dyDescent="0.25">
      <c r="B13" s="10"/>
      <c r="C13" s="12" t="s">
        <v>56</v>
      </c>
      <c r="D13" s="11"/>
      <c r="E13" s="11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</row>
    <row r="14" spans="2:24" s="6" customFormat="1" x14ac:dyDescent="0.25">
      <c r="B14" s="10"/>
      <c r="C14" s="10" t="str">
        <f>C19</f>
        <v>Investering</v>
      </c>
      <c r="D14" s="10" t="s">
        <v>57</v>
      </c>
      <c r="E14" s="13">
        <f>D27</f>
        <v>0</v>
      </c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</row>
    <row r="15" spans="2:24" s="6" customFormat="1" x14ac:dyDescent="0.25">
      <c r="B15" s="10"/>
      <c r="C15" s="10" t="str">
        <f>C29</f>
        <v>Onderhoud</v>
      </c>
      <c r="D15" s="10" t="s">
        <v>57</v>
      </c>
      <c r="E15" s="13">
        <f>D37</f>
        <v>0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2:24" s="6" customFormat="1" x14ac:dyDescent="0.25">
      <c r="B16" s="10"/>
      <c r="C16" s="10" t="str">
        <f>C39</f>
        <v>E- rekening</v>
      </c>
      <c r="D16" s="10" t="s">
        <v>57</v>
      </c>
      <c r="E16" s="13">
        <f>D47</f>
        <v>21966.07052663606</v>
      </c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2:24" s="6" customFormat="1" x14ac:dyDescent="0.25">
      <c r="B17" s="10"/>
      <c r="C17" s="27"/>
      <c r="D17" s="27"/>
      <c r="E17" s="30">
        <f>SUM(E14:E16)</f>
        <v>21966.07052663606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</row>
    <row r="18" spans="2:24" s="6" customFormat="1" x14ac:dyDescent="0.25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</row>
    <row r="19" spans="2:24" s="6" customFormat="1" x14ac:dyDescent="0.25">
      <c r="B19" s="10"/>
      <c r="C19" s="12" t="s">
        <v>20</v>
      </c>
      <c r="D19" s="18" t="s">
        <v>11</v>
      </c>
      <c r="E19" s="11">
        <v>1</v>
      </c>
      <c r="F19" s="11">
        <f>E19+1</f>
        <v>2</v>
      </c>
      <c r="G19" s="11">
        <f t="shared" ref="G19" si="0">F19+1</f>
        <v>3</v>
      </c>
      <c r="H19" s="11">
        <f t="shared" ref="H19" si="1">G19+1</f>
        <v>4</v>
      </c>
      <c r="I19" s="11">
        <f t="shared" ref="I19" si="2">H19+1</f>
        <v>5</v>
      </c>
      <c r="J19" s="11">
        <f t="shared" ref="J19" si="3">I19+1</f>
        <v>6</v>
      </c>
      <c r="K19" s="11">
        <f t="shared" ref="K19" si="4">J19+1</f>
        <v>7</v>
      </c>
      <c r="L19" s="11">
        <f t="shared" ref="L19" si="5">K19+1</f>
        <v>8</v>
      </c>
      <c r="M19" s="11">
        <f t="shared" ref="M19" si="6">L19+1</f>
        <v>9</v>
      </c>
      <c r="N19" s="11">
        <f t="shared" ref="N19" si="7">M19+1</f>
        <v>10</v>
      </c>
      <c r="O19" s="11">
        <f t="shared" ref="O19" si="8">N19+1</f>
        <v>11</v>
      </c>
      <c r="P19" s="11">
        <f t="shared" ref="P19" si="9">O19+1</f>
        <v>12</v>
      </c>
      <c r="Q19" s="11">
        <f t="shared" ref="Q19" si="10">P19+1</f>
        <v>13</v>
      </c>
      <c r="R19" s="11">
        <f t="shared" ref="R19" si="11">Q19+1</f>
        <v>14</v>
      </c>
      <c r="S19" s="11">
        <f t="shared" ref="S19" si="12">R19+1</f>
        <v>15</v>
      </c>
      <c r="T19" s="11">
        <f t="shared" ref="T19" si="13">S19+1</f>
        <v>16</v>
      </c>
      <c r="U19" s="11">
        <f t="shared" ref="U19" si="14">T19+1</f>
        <v>17</v>
      </c>
      <c r="V19" s="11">
        <f t="shared" ref="V19" si="15">U19+1</f>
        <v>18</v>
      </c>
      <c r="W19" s="11">
        <f t="shared" ref="W19" si="16">V19+1</f>
        <v>19</v>
      </c>
      <c r="X19" s="11">
        <f t="shared" ref="X19" si="17">W19+1</f>
        <v>20</v>
      </c>
    </row>
    <row r="20" spans="2:24" s="6" customFormat="1" x14ac:dyDescent="0.25">
      <c r="B20" s="10"/>
      <c r="C20" s="10" t="s">
        <v>6</v>
      </c>
      <c r="D20" s="10"/>
      <c r="E20" s="13">
        <f>Zonnepanelen1!L38</f>
        <v>0</v>
      </c>
      <c r="F20" s="13">
        <f>E20</f>
        <v>0</v>
      </c>
      <c r="G20" s="13">
        <f t="shared" ref="G20" si="18">F20</f>
        <v>0</v>
      </c>
      <c r="H20" s="13">
        <f t="shared" ref="H20:H21" si="19">G20</f>
        <v>0</v>
      </c>
      <c r="I20" s="13">
        <f t="shared" ref="I20:I21" si="20">H20</f>
        <v>0</v>
      </c>
      <c r="J20" s="13">
        <f t="shared" ref="J20:J21" si="21">I20</f>
        <v>0</v>
      </c>
      <c r="K20" s="13">
        <f t="shared" ref="K20:K21" si="22">J20</f>
        <v>0</v>
      </c>
      <c r="L20" s="13">
        <f t="shared" ref="L20:L21" si="23">K20</f>
        <v>0</v>
      </c>
      <c r="M20" s="13">
        <f t="shared" ref="M20:M21" si="24">L20</f>
        <v>0</v>
      </c>
      <c r="N20" s="13">
        <f t="shared" ref="N20:N21" si="25">M20</f>
        <v>0</v>
      </c>
      <c r="O20" s="13">
        <f t="shared" ref="O20:O21" si="26">N20</f>
        <v>0</v>
      </c>
      <c r="P20" s="13">
        <f t="shared" ref="P20:P21" si="27">O20</f>
        <v>0</v>
      </c>
      <c r="Q20" s="13">
        <f t="shared" ref="Q20:Q21" si="28">P20</f>
        <v>0</v>
      </c>
      <c r="R20" s="13">
        <f t="shared" ref="R20:R21" si="29">Q20</f>
        <v>0</v>
      </c>
      <c r="S20" s="13">
        <f t="shared" ref="S20:S21" si="30">R20</f>
        <v>0</v>
      </c>
      <c r="T20" s="13">
        <f t="shared" ref="T20:T21" si="31">S20</f>
        <v>0</v>
      </c>
      <c r="U20" s="13">
        <f t="shared" ref="U20:U21" si="32">T20</f>
        <v>0</v>
      </c>
      <c r="V20" s="13">
        <f t="shared" ref="V20:V21" si="33">U20</f>
        <v>0</v>
      </c>
      <c r="W20" s="13">
        <f t="shared" ref="W20:W21" si="34">V20</f>
        <v>0</v>
      </c>
      <c r="X20" s="13">
        <f t="shared" ref="X20:X21" si="35">W20</f>
        <v>0</v>
      </c>
    </row>
    <row r="21" spans="2:24" s="6" customFormat="1" x14ac:dyDescent="0.25">
      <c r="B21" s="10"/>
      <c r="C21" s="10" t="s">
        <v>7</v>
      </c>
      <c r="D21" s="14">
        <f>Zonnepanelen1!$F$29</f>
        <v>2.5000000000000001E-2</v>
      </c>
      <c r="E21" s="14"/>
      <c r="F21" s="14">
        <f>D21</f>
        <v>2.5000000000000001E-2</v>
      </c>
      <c r="G21" s="14">
        <f>F21</f>
        <v>2.5000000000000001E-2</v>
      </c>
      <c r="H21" s="14">
        <f t="shared" si="19"/>
        <v>2.5000000000000001E-2</v>
      </c>
      <c r="I21" s="14">
        <f t="shared" si="20"/>
        <v>2.5000000000000001E-2</v>
      </c>
      <c r="J21" s="14">
        <f t="shared" si="21"/>
        <v>2.5000000000000001E-2</v>
      </c>
      <c r="K21" s="14">
        <f t="shared" si="22"/>
        <v>2.5000000000000001E-2</v>
      </c>
      <c r="L21" s="14">
        <f t="shared" si="23"/>
        <v>2.5000000000000001E-2</v>
      </c>
      <c r="M21" s="14">
        <f t="shared" si="24"/>
        <v>2.5000000000000001E-2</v>
      </c>
      <c r="N21" s="14">
        <f t="shared" si="25"/>
        <v>2.5000000000000001E-2</v>
      </c>
      <c r="O21" s="14">
        <f t="shared" si="26"/>
        <v>2.5000000000000001E-2</v>
      </c>
      <c r="P21" s="14">
        <f t="shared" si="27"/>
        <v>2.5000000000000001E-2</v>
      </c>
      <c r="Q21" s="14">
        <f t="shared" si="28"/>
        <v>2.5000000000000001E-2</v>
      </c>
      <c r="R21" s="14">
        <f t="shared" si="29"/>
        <v>2.5000000000000001E-2</v>
      </c>
      <c r="S21" s="14">
        <f t="shared" si="30"/>
        <v>2.5000000000000001E-2</v>
      </c>
      <c r="T21" s="14">
        <f t="shared" si="31"/>
        <v>2.5000000000000001E-2</v>
      </c>
      <c r="U21" s="14">
        <f t="shared" si="32"/>
        <v>2.5000000000000001E-2</v>
      </c>
      <c r="V21" s="14">
        <f t="shared" si="33"/>
        <v>2.5000000000000001E-2</v>
      </c>
      <c r="W21" s="14">
        <f t="shared" si="34"/>
        <v>2.5000000000000001E-2</v>
      </c>
      <c r="X21" s="14">
        <f t="shared" si="35"/>
        <v>2.5000000000000001E-2</v>
      </c>
    </row>
    <row r="22" spans="2:24" s="6" customFormat="1" x14ac:dyDescent="0.25">
      <c r="B22" s="10"/>
      <c r="C22" s="10" t="s">
        <v>3</v>
      </c>
      <c r="D22" s="15"/>
      <c r="E22" s="15">
        <v>1</v>
      </c>
      <c r="F22" s="15">
        <f>E22*(1+F21)</f>
        <v>1.0249999999999999</v>
      </c>
      <c r="G22" s="15">
        <f t="shared" ref="G22" si="36">F22*(1+G21)</f>
        <v>1.0506249999999999</v>
      </c>
      <c r="H22" s="15">
        <f t="shared" ref="H22" si="37">G22*(1+H21)</f>
        <v>1.0768906249999999</v>
      </c>
      <c r="I22" s="15">
        <f t="shared" ref="I22" si="38">H22*(1+I21)</f>
        <v>1.1038128906249998</v>
      </c>
      <c r="J22" s="15">
        <f t="shared" ref="J22" si="39">I22*(1+J21)</f>
        <v>1.1314082128906247</v>
      </c>
      <c r="K22" s="15">
        <f t="shared" ref="K22" si="40">J22*(1+K21)</f>
        <v>1.1596934182128902</v>
      </c>
      <c r="L22" s="15">
        <f t="shared" ref="L22" si="41">K22*(1+L21)</f>
        <v>1.1886857536682123</v>
      </c>
      <c r="M22" s="15">
        <f t="shared" ref="M22" si="42">L22*(1+M21)</f>
        <v>1.2184028975099175</v>
      </c>
      <c r="N22" s="15">
        <f t="shared" ref="N22" si="43">M22*(1+N21)</f>
        <v>1.2488629699476652</v>
      </c>
      <c r="O22" s="15">
        <f t="shared" ref="O22" si="44">N22*(1+O21)</f>
        <v>1.2800845441963566</v>
      </c>
      <c r="P22" s="15">
        <f t="shared" ref="P22" si="45">O22*(1+P21)</f>
        <v>1.3120866578012655</v>
      </c>
      <c r="Q22" s="15">
        <f t="shared" ref="Q22" si="46">P22*(1+Q21)</f>
        <v>1.3448888242462971</v>
      </c>
      <c r="R22" s="15">
        <f t="shared" ref="R22" si="47">Q22*(1+R21)</f>
        <v>1.3785110448524545</v>
      </c>
      <c r="S22" s="15">
        <f t="shared" ref="S22" si="48">R22*(1+S21)</f>
        <v>1.4129738209737657</v>
      </c>
      <c r="T22" s="15">
        <f t="shared" ref="T22" si="49">S22*(1+T21)</f>
        <v>1.4482981664981096</v>
      </c>
      <c r="U22" s="15">
        <f t="shared" ref="U22" si="50">T22*(1+U21)</f>
        <v>1.4845056206605622</v>
      </c>
      <c r="V22" s="15">
        <f t="shared" ref="V22" si="51">U22*(1+V21)</f>
        <v>1.5216182611770761</v>
      </c>
      <c r="W22" s="15">
        <f t="shared" ref="W22" si="52">V22*(1+W21)</f>
        <v>1.5596587177065029</v>
      </c>
      <c r="X22" s="15">
        <f t="shared" ref="X22" si="53">W22*(1+X21)</f>
        <v>1.5986501856491653</v>
      </c>
    </row>
    <row r="23" spans="2:24" s="6" customFormat="1" x14ac:dyDescent="0.25">
      <c r="B23" s="10"/>
      <c r="C23" s="16" t="s">
        <v>8</v>
      </c>
      <c r="D23" s="16"/>
      <c r="E23" s="17">
        <f>E20*E22</f>
        <v>0</v>
      </c>
      <c r="F23" s="17">
        <f>F22*F20</f>
        <v>0</v>
      </c>
      <c r="G23" s="17">
        <f t="shared" ref="G23:X23" si="54">G22*G20</f>
        <v>0</v>
      </c>
      <c r="H23" s="17">
        <f t="shared" si="54"/>
        <v>0</v>
      </c>
      <c r="I23" s="17">
        <f t="shared" si="54"/>
        <v>0</v>
      </c>
      <c r="J23" s="17">
        <f t="shared" si="54"/>
        <v>0</v>
      </c>
      <c r="K23" s="17">
        <f t="shared" si="54"/>
        <v>0</v>
      </c>
      <c r="L23" s="17">
        <f t="shared" si="54"/>
        <v>0</v>
      </c>
      <c r="M23" s="17">
        <f t="shared" si="54"/>
        <v>0</v>
      </c>
      <c r="N23" s="17">
        <f t="shared" si="54"/>
        <v>0</v>
      </c>
      <c r="O23" s="17">
        <f t="shared" si="54"/>
        <v>0</v>
      </c>
      <c r="P23" s="17">
        <f t="shared" si="54"/>
        <v>0</v>
      </c>
      <c r="Q23" s="17">
        <f t="shared" si="54"/>
        <v>0</v>
      </c>
      <c r="R23" s="17">
        <f t="shared" si="54"/>
        <v>0</v>
      </c>
      <c r="S23" s="17">
        <f t="shared" si="54"/>
        <v>0</v>
      </c>
      <c r="T23" s="17">
        <f t="shared" si="54"/>
        <v>0</v>
      </c>
      <c r="U23" s="17">
        <f t="shared" si="54"/>
        <v>0</v>
      </c>
      <c r="V23" s="17">
        <f t="shared" si="54"/>
        <v>0</v>
      </c>
      <c r="W23" s="17">
        <f t="shared" si="54"/>
        <v>0</v>
      </c>
      <c r="X23" s="17">
        <f t="shared" si="54"/>
        <v>0</v>
      </c>
    </row>
    <row r="24" spans="2:24" s="6" customFormat="1" x14ac:dyDescent="0.25">
      <c r="B24" s="10"/>
      <c r="C24" s="31" t="s">
        <v>48</v>
      </c>
      <c r="D24" s="31"/>
      <c r="E24" s="38">
        <f>E23</f>
        <v>0</v>
      </c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2:24" s="6" customFormat="1" x14ac:dyDescent="0.25">
      <c r="B25" s="10"/>
      <c r="C25" s="10" t="s">
        <v>9</v>
      </c>
      <c r="D25" s="14">
        <f>Zonnepanelen1!$F$31</f>
        <v>0.06</v>
      </c>
      <c r="E25" s="14"/>
      <c r="F25" s="14">
        <f>D25</f>
        <v>0.06</v>
      </c>
      <c r="G25" s="14">
        <f t="shared" ref="G25" si="55">F25</f>
        <v>0.06</v>
      </c>
      <c r="H25" s="14">
        <f t="shared" ref="H25" si="56">G25</f>
        <v>0.06</v>
      </c>
      <c r="I25" s="14">
        <f t="shared" ref="I25" si="57">H25</f>
        <v>0.06</v>
      </c>
      <c r="J25" s="14">
        <f t="shared" ref="J25" si="58">I25</f>
        <v>0.06</v>
      </c>
      <c r="K25" s="14">
        <f t="shared" ref="K25" si="59">J25</f>
        <v>0.06</v>
      </c>
      <c r="L25" s="14">
        <f t="shared" ref="L25" si="60">K25</f>
        <v>0.06</v>
      </c>
      <c r="M25" s="14">
        <f t="shared" ref="M25" si="61">L25</f>
        <v>0.06</v>
      </c>
      <c r="N25" s="14">
        <f t="shared" ref="N25" si="62">M25</f>
        <v>0.06</v>
      </c>
      <c r="O25" s="14">
        <f t="shared" ref="O25" si="63">N25</f>
        <v>0.06</v>
      </c>
      <c r="P25" s="14">
        <f t="shared" ref="P25" si="64">O25</f>
        <v>0.06</v>
      </c>
      <c r="Q25" s="14">
        <f t="shared" ref="Q25" si="65">P25</f>
        <v>0.06</v>
      </c>
      <c r="R25" s="14">
        <f t="shared" ref="R25" si="66">Q25</f>
        <v>0.06</v>
      </c>
      <c r="S25" s="14">
        <f t="shared" ref="S25" si="67">R25</f>
        <v>0.06</v>
      </c>
      <c r="T25" s="14">
        <f t="shared" ref="T25" si="68">S25</f>
        <v>0.06</v>
      </c>
      <c r="U25" s="14">
        <f t="shared" ref="U25" si="69">T25</f>
        <v>0.06</v>
      </c>
      <c r="V25" s="14">
        <f t="shared" ref="V25" si="70">U25</f>
        <v>0.06</v>
      </c>
      <c r="W25" s="14">
        <f t="shared" ref="W25" si="71">V25</f>
        <v>0.06</v>
      </c>
      <c r="X25" s="14">
        <f t="shared" ref="X25" si="72">W25</f>
        <v>0.06</v>
      </c>
    </row>
    <row r="26" spans="2:24" s="6" customFormat="1" x14ac:dyDescent="0.25">
      <c r="B26" s="10"/>
      <c r="C26" s="10" t="s">
        <v>3</v>
      </c>
      <c r="D26" s="15"/>
      <c r="E26" s="15">
        <v>1</v>
      </c>
      <c r="F26" s="15">
        <f>E26*(1+F25)</f>
        <v>1.06</v>
      </c>
      <c r="G26" s="15">
        <f t="shared" ref="G26" si="73">F26*(1+G25)</f>
        <v>1.1236000000000002</v>
      </c>
      <c r="H26" s="15">
        <f t="shared" ref="H26" si="74">G26*(1+H25)</f>
        <v>1.1910160000000003</v>
      </c>
      <c r="I26" s="15">
        <f t="shared" ref="I26" si="75">H26*(1+I25)</f>
        <v>1.2624769600000003</v>
      </c>
      <c r="J26" s="15">
        <f t="shared" ref="J26" si="76">I26*(1+J25)</f>
        <v>1.3382255776000005</v>
      </c>
      <c r="K26" s="15">
        <f t="shared" ref="K26" si="77">J26*(1+K25)</f>
        <v>1.4185191122560006</v>
      </c>
      <c r="L26" s="15">
        <f t="shared" ref="L26" si="78">K26*(1+L25)</f>
        <v>1.5036302589913606</v>
      </c>
      <c r="M26" s="15">
        <f t="shared" ref="M26" si="79">L26*(1+M25)</f>
        <v>1.5938480745308423</v>
      </c>
      <c r="N26" s="15">
        <f t="shared" ref="N26" si="80">M26*(1+N25)</f>
        <v>1.6894789590026928</v>
      </c>
      <c r="O26" s="15">
        <f t="shared" ref="O26" si="81">N26*(1+O25)</f>
        <v>1.7908476965428546</v>
      </c>
      <c r="P26" s="15">
        <f t="shared" ref="P26" si="82">O26*(1+P25)</f>
        <v>1.8982985583354259</v>
      </c>
      <c r="Q26" s="15">
        <f t="shared" ref="Q26" si="83">P26*(1+Q25)</f>
        <v>2.0121964718355514</v>
      </c>
      <c r="R26" s="15">
        <f t="shared" ref="R26" si="84">Q26*(1+R25)</f>
        <v>2.1329282601456847</v>
      </c>
      <c r="S26" s="15">
        <f t="shared" ref="S26" si="85">R26*(1+S25)</f>
        <v>2.2609039557544257</v>
      </c>
      <c r="T26" s="15">
        <f t="shared" ref="T26" si="86">S26*(1+T25)</f>
        <v>2.3965581930996915</v>
      </c>
      <c r="U26" s="15">
        <f t="shared" ref="U26" si="87">T26*(1+U25)</f>
        <v>2.5403516846856733</v>
      </c>
      <c r="V26" s="15">
        <f t="shared" ref="V26" si="88">U26*(1+V25)</f>
        <v>2.692772785766814</v>
      </c>
      <c r="W26" s="15">
        <f t="shared" ref="W26" si="89">V26*(1+W25)</f>
        <v>2.8543391529128228</v>
      </c>
      <c r="X26" s="15">
        <f t="shared" ref="X26" si="90">W26*(1+X25)</f>
        <v>3.0255995020875925</v>
      </c>
    </row>
    <row r="27" spans="2:24" s="6" customFormat="1" x14ac:dyDescent="0.25">
      <c r="B27" s="10"/>
      <c r="C27" s="16" t="s">
        <v>10</v>
      </c>
      <c r="D27" s="20">
        <f>SUM(E27:X27)</f>
        <v>0</v>
      </c>
      <c r="E27" s="17">
        <f>E24/E26</f>
        <v>0</v>
      </c>
      <c r="F27" s="17">
        <f t="shared" ref="F27" si="91">F24/F26</f>
        <v>0</v>
      </c>
      <c r="G27" s="17">
        <f t="shared" ref="G27" si="92">G24/G26</f>
        <v>0</v>
      </c>
      <c r="H27" s="17">
        <f t="shared" ref="H27" si="93">H24/H26</f>
        <v>0</v>
      </c>
      <c r="I27" s="17">
        <f t="shared" ref="I27" si="94">I24/I26</f>
        <v>0</v>
      </c>
      <c r="J27" s="17">
        <f t="shared" ref="J27" si="95">J24/J26</f>
        <v>0</v>
      </c>
      <c r="K27" s="17">
        <f t="shared" ref="K27" si="96">K24/K26</f>
        <v>0</v>
      </c>
      <c r="L27" s="17">
        <f t="shared" ref="L27" si="97">L24/L26</f>
        <v>0</v>
      </c>
      <c r="M27" s="17">
        <f t="shared" ref="M27" si="98">M24/M26</f>
        <v>0</v>
      </c>
      <c r="N27" s="17">
        <f t="shared" ref="N27" si="99">N24/N26</f>
        <v>0</v>
      </c>
      <c r="O27" s="17">
        <f t="shared" ref="O27" si="100">O24/O26</f>
        <v>0</v>
      </c>
      <c r="P27" s="17">
        <f t="shared" ref="P27" si="101">P24/P26</f>
        <v>0</v>
      </c>
      <c r="Q27" s="17">
        <f t="shared" ref="Q27" si="102">Q24/Q26</f>
        <v>0</v>
      </c>
      <c r="R27" s="17">
        <f t="shared" ref="R27" si="103">R24/R26</f>
        <v>0</v>
      </c>
      <c r="S27" s="17">
        <f t="shared" ref="S27" si="104">S24/S26</f>
        <v>0</v>
      </c>
      <c r="T27" s="17">
        <f t="shared" ref="T27" si="105">T24/T26</f>
        <v>0</v>
      </c>
      <c r="U27" s="17">
        <f t="shared" ref="U27" si="106">U24/U26</f>
        <v>0</v>
      </c>
      <c r="V27" s="17">
        <f t="shared" ref="V27" si="107">V24/V26</f>
        <v>0</v>
      </c>
      <c r="W27" s="17">
        <f t="shared" ref="W27" si="108">W24/W26</f>
        <v>0</v>
      </c>
      <c r="X27" s="17">
        <f t="shared" ref="X27" si="109">X24/X26</f>
        <v>0</v>
      </c>
    </row>
    <row r="28" spans="2:24" s="6" customFormat="1" x14ac:dyDescent="0.25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</row>
    <row r="29" spans="2:24" s="6" customFormat="1" x14ac:dyDescent="0.25">
      <c r="B29" s="10"/>
      <c r="C29" s="12" t="s">
        <v>41</v>
      </c>
      <c r="D29" s="18" t="s">
        <v>11</v>
      </c>
      <c r="E29" s="11">
        <v>1</v>
      </c>
      <c r="F29" s="11">
        <f>E29+1</f>
        <v>2</v>
      </c>
      <c r="G29" s="11">
        <f t="shared" ref="G29" si="110">F29+1</f>
        <v>3</v>
      </c>
      <c r="H29" s="11">
        <f t="shared" ref="H29" si="111">G29+1</f>
        <v>4</v>
      </c>
      <c r="I29" s="11">
        <f t="shared" ref="I29" si="112">H29+1</f>
        <v>5</v>
      </c>
      <c r="J29" s="11">
        <f t="shared" ref="J29" si="113">I29+1</f>
        <v>6</v>
      </c>
      <c r="K29" s="11">
        <f t="shared" ref="K29" si="114">J29+1</f>
        <v>7</v>
      </c>
      <c r="L29" s="11">
        <f t="shared" ref="L29" si="115">K29+1</f>
        <v>8</v>
      </c>
      <c r="M29" s="11">
        <f t="shared" ref="M29" si="116">L29+1</f>
        <v>9</v>
      </c>
      <c r="N29" s="11">
        <f t="shared" ref="N29" si="117">M29+1</f>
        <v>10</v>
      </c>
      <c r="O29" s="11">
        <f t="shared" ref="O29" si="118">N29+1</f>
        <v>11</v>
      </c>
      <c r="P29" s="11">
        <f t="shared" ref="P29" si="119">O29+1</f>
        <v>12</v>
      </c>
      <c r="Q29" s="11">
        <f t="shared" ref="Q29" si="120">P29+1</f>
        <v>13</v>
      </c>
      <c r="R29" s="11">
        <f t="shared" ref="R29" si="121">Q29+1</f>
        <v>14</v>
      </c>
      <c r="S29" s="11">
        <f t="shared" ref="S29" si="122">R29+1</f>
        <v>15</v>
      </c>
      <c r="T29" s="11">
        <f t="shared" ref="T29" si="123">S29+1</f>
        <v>16</v>
      </c>
      <c r="U29" s="11">
        <f t="shared" ref="U29" si="124">T29+1</f>
        <v>17</v>
      </c>
      <c r="V29" s="11">
        <f t="shared" ref="V29" si="125">U29+1</f>
        <v>18</v>
      </c>
      <c r="W29" s="11">
        <f t="shared" ref="W29" si="126">V29+1</f>
        <v>19</v>
      </c>
      <c r="X29" s="11">
        <f t="shared" ref="X29" si="127">W29+1</f>
        <v>20</v>
      </c>
    </row>
    <row r="30" spans="2:24" s="6" customFormat="1" x14ac:dyDescent="0.25">
      <c r="B30" s="10"/>
      <c r="C30" s="10" t="s">
        <v>6</v>
      </c>
      <c r="D30" s="10"/>
      <c r="E30" s="13">
        <f>Zonnepanelen1!L41</f>
        <v>0</v>
      </c>
      <c r="F30" s="13">
        <f>E30</f>
        <v>0</v>
      </c>
      <c r="G30" s="13">
        <f t="shared" ref="G30" si="128">F30</f>
        <v>0</v>
      </c>
      <c r="H30" s="13">
        <f t="shared" ref="H30:H31" si="129">G30</f>
        <v>0</v>
      </c>
      <c r="I30" s="13">
        <f t="shared" ref="I30:I31" si="130">H30</f>
        <v>0</v>
      </c>
      <c r="J30" s="13">
        <f t="shared" ref="J30:J31" si="131">I30</f>
        <v>0</v>
      </c>
      <c r="K30" s="13">
        <f t="shared" ref="K30:K31" si="132">J30</f>
        <v>0</v>
      </c>
      <c r="L30" s="13">
        <f t="shared" ref="L30:L31" si="133">K30</f>
        <v>0</v>
      </c>
      <c r="M30" s="13">
        <f t="shared" ref="M30:M31" si="134">L30</f>
        <v>0</v>
      </c>
      <c r="N30" s="13">
        <f t="shared" ref="N30:N31" si="135">M30</f>
        <v>0</v>
      </c>
      <c r="O30" s="13">
        <f t="shared" ref="O30:O31" si="136">N30</f>
        <v>0</v>
      </c>
      <c r="P30" s="13">
        <f t="shared" ref="P30:P31" si="137">O30</f>
        <v>0</v>
      </c>
      <c r="Q30" s="13">
        <f t="shared" ref="Q30:Q31" si="138">P30</f>
        <v>0</v>
      </c>
      <c r="R30" s="13">
        <f t="shared" ref="R30:R31" si="139">Q30</f>
        <v>0</v>
      </c>
      <c r="S30" s="13">
        <f t="shared" ref="S30:S31" si="140">R30</f>
        <v>0</v>
      </c>
      <c r="T30" s="13">
        <f t="shared" ref="T30:T31" si="141">S30</f>
        <v>0</v>
      </c>
      <c r="U30" s="13">
        <f t="shared" ref="U30:U31" si="142">T30</f>
        <v>0</v>
      </c>
      <c r="V30" s="13">
        <f t="shared" ref="V30:V31" si="143">U30</f>
        <v>0</v>
      </c>
      <c r="W30" s="13">
        <f t="shared" ref="W30:W31" si="144">V30</f>
        <v>0</v>
      </c>
      <c r="X30" s="13">
        <f t="shared" ref="X30:X31" si="145">W30</f>
        <v>0</v>
      </c>
    </row>
    <row r="31" spans="2:24" s="6" customFormat="1" x14ac:dyDescent="0.25">
      <c r="B31" s="10"/>
      <c r="C31" s="10" t="s">
        <v>7</v>
      </c>
      <c r="D31" s="14">
        <f>Zonnepanelen1!$F$29</f>
        <v>2.5000000000000001E-2</v>
      </c>
      <c r="E31" s="14"/>
      <c r="F31" s="14">
        <f>D31</f>
        <v>2.5000000000000001E-2</v>
      </c>
      <c r="G31" s="14">
        <f>F31</f>
        <v>2.5000000000000001E-2</v>
      </c>
      <c r="H31" s="14">
        <f t="shared" si="129"/>
        <v>2.5000000000000001E-2</v>
      </c>
      <c r="I31" s="14">
        <f t="shared" si="130"/>
        <v>2.5000000000000001E-2</v>
      </c>
      <c r="J31" s="14">
        <f t="shared" si="131"/>
        <v>2.5000000000000001E-2</v>
      </c>
      <c r="K31" s="14">
        <f t="shared" si="132"/>
        <v>2.5000000000000001E-2</v>
      </c>
      <c r="L31" s="14">
        <f t="shared" si="133"/>
        <v>2.5000000000000001E-2</v>
      </c>
      <c r="M31" s="14">
        <f t="shared" si="134"/>
        <v>2.5000000000000001E-2</v>
      </c>
      <c r="N31" s="14">
        <f t="shared" si="135"/>
        <v>2.5000000000000001E-2</v>
      </c>
      <c r="O31" s="14">
        <f t="shared" si="136"/>
        <v>2.5000000000000001E-2</v>
      </c>
      <c r="P31" s="14">
        <f t="shared" si="137"/>
        <v>2.5000000000000001E-2</v>
      </c>
      <c r="Q31" s="14">
        <f t="shared" si="138"/>
        <v>2.5000000000000001E-2</v>
      </c>
      <c r="R31" s="14">
        <f t="shared" si="139"/>
        <v>2.5000000000000001E-2</v>
      </c>
      <c r="S31" s="14">
        <f t="shared" si="140"/>
        <v>2.5000000000000001E-2</v>
      </c>
      <c r="T31" s="14">
        <f t="shared" si="141"/>
        <v>2.5000000000000001E-2</v>
      </c>
      <c r="U31" s="14">
        <f t="shared" si="142"/>
        <v>2.5000000000000001E-2</v>
      </c>
      <c r="V31" s="14">
        <f t="shared" si="143"/>
        <v>2.5000000000000001E-2</v>
      </c>
      <c r="W31" s="14">
        <f t="shared" si="144"/>
        <v>2.5000000000000001E-2</v>
      </c>
      <c r="X31" s="14">
        <f t="shared" si="145"/>
        <v>2.5000000000000001E-2</v>
      </c>
    </row>
    <row r="32" spans="2:24" s="6" customFormat="1" x14ac:dyDescent="0.25">
      <c r="B32" s="10"/>
      <c r="C32" s="10" t="s">
        <v>3</v>
      </c>
      <c r="D32" s="15"/>
      <c r="E32" s="15">
        <v>1</v>
      </c>
      <c r="F32" s="15">
        <f>E32*(1+F31)</f>
        <v>1.0249999999999999</v>
      </c>
      <c r="G32" s="15">
        <f t="shared" ref="G32" si="146">F32*(1+G31)</f>
        <v>1.0506249999999999</v>
      </c>
      <c r="H32" s="15">
        <f t="shared" ref="H32" si="147">G32*(1+H31)</f>
        <v>1.0768906249999999</v>
      </c>
      <c r="I32" s="15">
        <f t="shared" ref="I32" si="148">H32*(1+I31)</f>
        <v>1.1038128906249998</v>
      </c>
      <c r="J32" s="15">
        <f t="shared" ref="J32" si="149">I32*(1+J31)</f>
        <v>1.1314082128906247</v>
      </c>
      <c r="K32" s="15">
        <f t="shared" ref="K32" si="150">J32*(1+K31)</f>
        <v>1.1596934182128902</v>
      </c>
      <c r="L32" s="15">
        <f t="shared" ref="L32" si="151">K32*(1+L31)</f>
        <v>1.1886857536682123</v>
      </c>
      <c r="M32" s="15">
        <f t="shared" ref="M32" si="152">L32*(1+M31)</f>
        <v>1.2184028975099175</v>
      </c>
      <c r="N32" s="15">
        <f t="shared" ref="N32" si="153">M32*(1+N31)</f>
        <v>1.2488629699476652</v>
      </c>
      <c r="O32" s="15">
        <f t="shared" ref="O32" si="154">N32*(1+O31)</f>
        <v>1.2800845441963566</v>
      </c>
      <c r="P32" s="15">
        <f t="shared" ref="P32" si="155">O32*(1+P31)</f>
        <v>1.3120866578012655</v>
      </c>
      <c r="Q32" s="15">
        <f t="shared" ref="Q32" si="156">P32*(1+Q31)</f>
        <v>1.3448888242462971</v>
      </c>
      <c r="R32" s="15">
        <f t="shared" ref="R32" si="157">Q32*(1+R31)</f>
        <v>1.3785110448524545</v>
      </c>
      <c r="S32" s="15">
        <f t="shared" ref="S32" si="158">R32*(1+S31)</f>
        <v>1.4129738209737657</v>
      </c>
      <c r="T32" s="15">
        <f t="shared" ref="T32" si="159">S32*(1+T31)</f>
        <v>1.4482981664981096</v>
      </c>
      <c r="U32" s="15">
        <f t="shared" ref="U32" si="160">T32*(1+U31)</f>
        <v>1.4845056206605622</v>
      </c>
      <c r="V32" s="15">
        <f t="shared" ref="V32" si="161">U32*(1+V31)</f>
        <v>1.5216182611770761</v>
      </c>
      <c r="W32" s="15">
        <f t="shared" ref="W32" si="162">V32*(1+W31)</f>
        <v>1.5596587177065029</v>
      </c>
      <c r="X32" s="15">
        <f t="shared" ref="X32" si="163">W32*(1+X31)</f>
        <v>1.5986501856491653</v>
      </c>
    </row>
    <row r="33" spans="2:24" s="6" customFormat="1" x14ac:dyDescent="0.25">
      <c r="B33" s="10"/>
      <c r="C33" s="16" t="s">
        <v>8</v>
      </c>
      <c r="D33" s="16"/>
      <c r="E33" s="17">
        <f>E30*E32</f>
        <v>0</v>
      </c>
      <c r="F33" s="17">
        <f>F32*F30</f>
        <v>0</v>
      </c>
      <c r="G33" s="17">
        <f t="shared" ref="G33:X33" si="164">G32*G30</f>
        <v>0</v>
      </c>
      <c r="H33" s="17">
        <f t="shared" si="164"/>
        <v>0</v>
      </c>
      <c r="I33" s="17">
        <f t="shared" si="164"/>
        <v>0</v>
      </c>
      <c r="J33" s="17">
        <f t="shared" si="164"/>
        <v>0</v>
      </c>
      <c r="K33" s="17">
        <f t="shared" si="164"/>
        <v>0</v>
      </c>
      <c r="L33" s="17">
        <f t="shared" si="164"/>
        <v>0</v>
      </c>
      <c r="M33" s="17">
        <f t="shared" si="164"/>
        <v>0</v>
      </c>
      <c r="N33" s="17">
        <f t="shared" si="164"/>
        <v>0</v>
      </c>
      <c r="O33" s="17">
        <f t="shared" si="164"/>
        <v>0</v>
      </c>
      <c r="P33" s="17">
        <f t="shared" si="164"/>
        <v>0</v>
      </c>
      <c r="Q33" s="17">
        <f t="shared" si="164"/>
        <v>0</v>
      </c>
      <c r="R33" s="17">
        <f t="shared" si="164"/>
        <v>0</v>
      </c>
      <c r="S33" s="17">
        <f t="shared" si="164"/>
        <v>0</v>
      </c>
      <c r="T33" s="17">
        <f t="shared" si="164"/>
        <v>0</v>
      </c>
      <c r="U33" s="17">
        <f t="shared" si="164"/>
        <v>0</v>
      </c>
      <c r="V33" s="17">
        <f t="shared" si="164"/>
        <v>0</v>
      </c>
      <c r="W33" s="17">
        <f t="shared" si="164"/>
        <v>0</v>
      </c>
      <c r="X33" s="17">
        <f t="shared" si="164"/>
        <v>0</v>
      </c>
    </row>
    <row r="34" spans="2:24" s="6" customFormat="1" x14ac:dyDescent="0.25">
      <c r="B34" s="10"/>
      <c r="C34" s="31" t="s">
        <v>48</v>
      </c>
      <c r="D34" s="31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>
        <f>P33</f>
        <v>0</v>
      </c>
      <c r="Q34" s="38"/>
      <c r="R34" s="38"/>
      <c r="S34" s="38"/>
      <c r="T34" s="38"/>
      <c r="U34" s="38"/>
      <c r="V34" s="38"/>
      <c r="W34" s="38"/>
      <c r="X34" s="38"/>
    </row>
    <row r="35" spans="2:24" s="6" customFormat="1" x14ac:dyDescent="0.25">
      <c r="B35" s="10"/>
      <c r="C35" s="10" t="s">
        <v>9</v>
      </c>
      <c r="D35" s="14">
        <f>Zonnepanelen1!$F$31</f>
        <v>0.06</v>
      </c>
      <c r="E35" s="14"/>
      <c r="F35" s="14">
        <f>D35</f>
        <v>0.06</v>
      </c>
      <c r="G35" s="14">
        <f t="shared" ref="G35" si="165">F35</f>
        <v>0.06</v>
      </c>
      <c r="H35" s="14">
        <f t="shared" ref="H35" si="166">G35</f>
        <v>0.06</v>
      </c>
      <c r="I35" s="14">
        <f t="shared" ref="I35" si="167">H35</f>
        <v>0.06</v>
      </c>
      <c r="J35" s="14">
        <f t="shared" ref="J35" si="168">I35</f>
        <v>0.06</v>
      </c>
      <c r="K35" s="14">
        <f t="shared" ref="K35" si="169">J35</f>
        <v>0.06</v>
      </c>
      <c r="L35" s="14">
        <f t="shared" ref="L35" si="170">K35</f>
        <v>0.06</v>
      </c>
      <c r="M35" s="14">
        <f t="shared" ref="M35" si="171">L35</f>
        <v>0.06</v>
      </c>
      <c r="N35" s="14">
        <f t="shared" ref="N35" si="172">M35</f>
        <v>0.06</v>
      </c>
      <c r="O35" s="14">
        <f t="shared" ref="O35" si="173">N35</f>
        <v>0.06</v>
      </c>
      <c r="P35" s="14">
        <f t="shared" ref="P35" si="174">O35</f>
        <v>0.06</v>
      </c>
      <c r="Q35" s="14">
        <f t="shared" ref="Q35" si="175">P35</f>
        <v>0.06</v>
      </c>
      <c r="R35" s="14">
        <f t="shared" ref="R35" si="176">Q35</f>
        <v>0.06</v>
      </c>
      <c r="S35" s="14">
        <f t="shared" ref="S35" si="177">R35</f>
        <v>0.06</v>
      </c>
      <c r="T35" s="14">
        <f t="shared" ref="T35" si="178">S35</f>
        <v>0.06</v>
      </c>
      <c r="U35" s="14">
        <f t="shared" ref="U35" si="179">T35</f>
        <v>0.06</v>
      </c>
      <c r="V35" s="14">
        <f t="shared" ref="V35" si="180">U35</f>
        <v>0.06</v>
      </c>
      <c r="W35" s="14">
        <f t="shared" ref="W35" si="181">V35</f>
        <v>0.06</v>
      </c>
      <c r="X35" s="14">
        <f t="shared" ref="X35" si="182">W35</f>
        <v>0.06</v>
      </c>
    </row>
    <row r="36" spans="2:24" s="6" customFormat="1" x14ac:dyDescent="0.25">
      <c r="B36" s="10"/>
      <c r="C36" s="10" t="s">
        <v>3</v>
      </c>
      <c r="D36" s="15"/>
      <c r="E36" s="15">
        <v>1</v>
      </c>
      <c r="F36" s="15">
        <f>E36*(1+F35)</f>
        <v>1.06</v>
      </c>
      <c r="G36" s="15">
        <f t="shared" ref="G36" si="183">F36*(1+G35)</f>
        <v>1.1236000000000002</v>
      </c>
      <c r="H36" s="15">
        <f t="shared" ref="H36" si="184">G36*(1+H35)</f>
        <v>1.1910160000000003</v>
      </c>
      <c r="I36" s="15">
        <f t="shared" ref="I36" si="185">H36*(1+I35)</f>
        <v>1.2624769600000003</v>
      </c>
      <c r="J36" s="15">
        <f t="shared" ref="J36" si="186">I36*(1+J35)</f>
        <v>1.3382255776000005</v>
      </c>
      <c r="K36" s="15">
        <f t="shared" ref="K36" si="187">J36*(1+K35)</f>
        <v>1.4185191122560006</v>
      </c>
      <c r="L36" s="15">
        <f t="shared" ref="L36" si="188">K36*(1+L35)</f>
        <v>1.5036302589913606</v>
      </c>
      <c r="M36" s="15">
        <f t="shared" ref="M36" si="189">L36*(1+M35)</f>
        <v>1.5938480745308423</v>
      </c>
      <c r="N36" s="15">
        <f t="shared" ref="N36" si="190">M36*(1+N35)</f>
        <v>1.6894789590026928</v>
      </c>
      <c r="O36" s="15">
        <f t="shared" ref="O36" si="191">N36*(1+O35)</f>
        <v>1.7908476965428546</v>
      </c>
      <c r="P36" s="15">
        <f t="shared" ref="P36" si="192">O36*(1+P35)</f>
        <v>1.8982985583354259</v>
      </c>
      <c r="Q36" s="15">
        <f t="shared" ref="Q36" si="193">P36*(1+Q35)</f>
        <v>2.0121964718355514</v>
      </c>
      <c r="R36" s="15">
        <f t="shared" ref="R36" si="194">Q36*(1+R35)</f>
        <v>2.1329282601456847</v>
      </c>
      <c r="S36" s="15">
        <f t="shared" ref="S36" si="195">R36*(1+S35)</f>
        <v>2.2609039557544257</v>
      </c>
      <c r="T36" s="15">
        <f t="shared" ref="T36" si="196">S36*(1+T35)</f>
        <v>2.3965581930996915</v>
      </c>
      <c r="U36" s="15">
        <f t="shared" ref="U36" si="197">T36*(1+U35)</f>
        <v>2.5403516846856733</v>
      </c>
      <c r="V36" s="15">
        <f t="shared" ref="V36" si="198">U36*(1+V35)</f>
        <v>2.692772785766814</v>
      </c>
      <c r="W36" s="15">
        <f t="shared" ref="W36" si="199">V36*(1+W35)</f>
        <v>2.8543391529128228</v>
      </c>
      <c r="X36" s="15">
        <f t="shared" ref="X36" si="200">W36*(1+X35)</f>
        <v>3.0255995020875925</v>
      </c>
    </row>
    <row r="37" spans="2:24" s="6" customFormat="1" x14ac:dyDescent="0.25">
      <c r="B37" s="10"/>
      <c r="C37" s="16" t="s">
        <v>10</v>
      </c>
      <c r="D37" s="20">
        <f>SUM(E37:X37)</f>
        <v>0</v>
      </c>
      <c r="E37" s="17">
        <f>E34/E36</f>
        <v>0</v>
      </c>
      <c r="F37" s="17">
        <f t="shared" ref="F37" si="201">F34/F36</f>
        <v>0</v>
      </c>
      <c r="G37" s="17">
        <f t="shared" ref="G37" si="202">G34/G36</f>
        <v>0</v>
      </c>
      <c r="H37" s="17">
        <f t="shared" ref="H37" si="203">H34/H36</f>
        <v>0</v>
      </c>
      <c r="I37" s="17">
        <f t="shared" ref="I37" si="204">I34/I36</f>
        <v>0</v>
      </c>
      <c r="J37" s="17">
        <f t="shared" ref="J37" si="205">J34/J36</f>
        <v>0</v>
      </c>
      <c r="K37" s="17">
        <f t="shared" ref="K37" si="206">K34/K36</f>
        <v>0</v>
      </c>
      <c r="L37" s="17">
        <f t="shared" ref="L37" si="207">L34/L36</f>
        <v>0</v>
      </c>
      <c r="M37" s="17">
        <f t="shared" ref="M37" si="208">M34/M36</f>
        <v>0</v>
      </c>
      <c r="N37" s="17">
        <f t="shared" ref="N37" si="209">N34/N36</f>
        <v>0</v>
      </c>
      <c r="O37" s="17">
        <f t="shared" ref="O37" si="210">O34/O36</f>
        <v>0</v>
      </c>
      <c r="P37" s="17">
        <f t="shared" ref="P37" si="211">P34/P36</f>
        <v>0</v>
      </c>
      <c r="Q37" s="17">
        <f t="shared" ref="Q37" si="212">Q34/Q36</f>
        <v>0</v>
      </c>
      <c r="R37" s="17">
        <f t="shared" ref="R37" si="213">R34/R36</f>
        <v>0</v>
      </c>
      <c r="S37" s="17">
        <f t="shared" ref="S37" si="214">S34/S36</f>
        <v>0</v>
      </c>
      <c r="T37" s="17">
        <f t="shared" ref="T37" si="215">T34/T36</f>
        <v>0</v>
      </c>
      <c r="U37" s="17">
        <f t="shared" ref="U37" si="216">U34/U36</f>
        <v>0</v>
      </c>
      <c r="V37" s="17">
        <f t="shared" ref="V37" si="217">V34/V36</f>
        <v>0</v>
      </c>
      <c r="W37" s="17">
        <f t="shared" ref="W37" si="218">W34/W36</f>
        <v>0</v>
      </c>
      <c r="X37" s="17">
        <f t="shared" ref="X37" si="219">X34/X36</f>
        <v>0</v>
      </c>
    </row>
    <row r="38" spans="2:24" s="6" customFormat="1" x14ac:dyDescent="0.25"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2:24" s="6" customFormat="1" x14ac:dyDescent="0.25">
      <c r="B39" s="10"/>
      <c r="C39" s="12" t="s">
        <v>58</v>
      </c>
      <c r="D39" s="18" t="s">
        <v>11</v>
      </c>
      <c r="E39" s="11">
        <v>1</v>
      </c>
      <c r="F39" s="11">
        <f>E39+1</f>
        <v>2</v>
      </c>
      <c r="G39" s="11">
        <f t="shared" ref="G39" si="220">F39+1</f>
        <v>3</v>
      </c>
      <c r="H39" s="11">
        <f t="shared" ref="H39" si="221">G39+1</f>
        <v>4</v>
      </c>
      <c r="I39" s="11">
        <f t="shared" ref="I39" si="222">H39+1</f>
        <v>5</v>
      </c>
      <c r="J39" s="11">
        <f t="shared" ref="J39" si="223">I39+1</f>
        <v>6</v>
      </c>
      <c r="K39" s="11">
        <f t="shared" ref="K39" si="224">J39+1</f>
        <v>7</v>
      </c>
      <c r="L39" s="11">
        <f t="shared" ref="L39" si="225">K39+1</f>
        <v>8</v>
      </c>
      <c r="M39" s="11">
        <f t="shared" ref="M39" si="226">L39+1</f>
        <v>9</v>
      </c>
      <c r="N39" s="11">
        <f t="shared" ref="N39" si="227">M39+1</f>
        <v>10</v>
      </c>
      <c r="O39" s="11">
        <f t="shared" ref="O39" si="228">N39+1</f>
        <v>11</v>
      </c>
      <c r="P39" s="11">
        <f t="shared" ref="P39" si="229">O39+1</f>
        <v>12</v>
      </c>
      <c r="Q39" s="11">
        <f t="shared" ref="Q39" si="230">P39+1</f>
        <v>13</v>
      </c>
      <c r="R39" s="11">
        <f t="shared" ref="R39" si="231">Q39+1</f>
        <v>14</v>
      </c>
      <c r="S39" s="11">
        <f t="shared" ref="S39" si="232">R39+1</f>
        <v>15</v>
      </c>
      <c r="T39" s="11">
        <f t="shared" ref="T39" si="233">S39+1</f>
        <v>16</v>
      </c>
      <c r="U39" s="11">
        <f t="shared" ref="U39" si="234">T39+1</f>
        <v>17</v>
      </c>
      <c r="V39" s="11">
        <f t="shared" ref="V39" si="235">U39+1</f>
        <v>18</v>
      </c>
      <c r="W39" s="11">
        <f t="shared" ref="W39" si="236">V39+1</f>
        <v>19</v>
      </c>
      <c r="X39" s="11">
        <f t="shared" ref="X39" si="237">W39+1</f>
        <v>20</v>
      </c>
    </row>
    <row r="40" spans="2:24" s="6" customFormat="1" x14ac:dyDescent="0.25">
      <c r="B40" s="10"/>
      <c r="C40" s="10" t="s">
        <v>6</v>
      </c>
      <c r="D40" s="10"/>
      <c r="E40" s="13">
        <f>Zonnepanelen1!L47</f>
        <v>1200</v>
      </c>
      <c r="F40" s="13">
        <f>E40</f>
        <v>1200</v>
      </c>
      <c r="G40" s="13">
        <f t="shared" ref="G40" si="238">F40</f>
        <v>1200</v>
      </c>
      <c r="H40" s="13">
        <f t="shared" ref="H40:H41" si="239">G40</f>
        <v>1200</v>
      </c>
      <c r="I40" s="13">
        <f t="shared" ref="I40:I41" si="240">H40</f>
        <v>1200</v>
      </c>
      <c r="J40" s="13">
        <f t="shared" ref="J40:J41" si="241">I40</f>
        <v>1200</v>
      </c>
      <c r="K40" s="13">
        <f t="shared" ref="K40:K41" si="242">J40</f>
        <v>1200</v>
      </c>
      <c r="L40" s="13">
        <f t="shared" ref="L40:L41" si="243">K40</f>
        <v>1200</v>
      </c>
      <c r="M40" s="13">
        <f t="shared" ref="M40:M41" si="244">L40</f>
        <v>1200</v>
      </c>
      <c r="N40" s="13">
        <f t="shared" ref="N40:N41" si="245">M40</f>
        <v>1200</v>
      </c>
      <c r="O40" s="13">
        <f t="shared" ref="O40:O41" si="246">N40</f>
        <v>1200</v>
      </c>
      <c r="P40" s="13">
        <f t="shared" ref="P40:P41" si="247">O40</f>
        <v>1200</v>
      </c>
      <c r="Q40" s="13">
        <f t="shared" ref="Q40:Q41" si="248">P40</f>
        <v>1200</v>
      </c>
      <c r="R40" s="13">
        <f t="shared" ref="R40:R41" si="249">Q40</f>
        <v>1200</v>
      </c>
      <c r="S40" s="13">
        <f t="shared" ref="S40:S41" si="250">R40</f>
        <v>1200</v>
      </c>
      <c r="T40" s="13">
        <f t="shared" ref="T40:T41" si="251">S40</f>
        <v>1200</v>
      </c>
      <c r="U40" s="13">
        <f t="shared" ref="U40:U41" si="252">T40</f>
        <v>1200</v>
      </c>
      <c r="V40" s="13">
        <f t="shared" ref="V40:V41" si="253">U40</f>
        <v>1200</v>
      </c>
      <c r="W40" s="13">
        <f t="shared" ref="W40:W41" si="254">V40</f>
        <v>1200</v>
      </c>
      <c r="X40" s="13">
        <f t="shared" ref="X40:X41" si="255">W40</f>
        <v>1200</v>
      </c>
    </row>
    <row r="41" spans="2:24" s="6" customFormat="1" x14ac:dyDescent="0.25">
      <c r="B41" s="10"/>
      <c r="C41" s="10" t="s">
        <v>7</v>
      </c>
      <c r="D41" s="14">
        <f>Zonnepanelen1!$F$30</f>
        <v>0.05</v>
      </c>
      <c r="E41" s="14"/>
      <c r="F41" s="14">
        <f>D41</f>
        <v>0.05</v>
      </c>
      <c r="G41" s="14">
        <f>F41</f>
        <v>0.05</v>
      </c>
      <c r="H41" s="14">
        <f t="shared" si="239"/>
        <v>0.05</v>
      </c>
      <c r="I41" s="14">
        <f t="shared" si="240"/>
        <v>0.05</v>
      </c>
      <c r="J41" s="14">
        <f t="shared" si="241"/>
        <v>0.05</v>
      </c>
      <c r="K41" s="14">
        <f t="shared" si="242"/>
        <v>0.05</v>
      </c>
      <c r="L41" s="14">
        <f t="shared" si="243"/>
        <v>0.05</v>
      </c>
      <c r="M41" s="14">
        <f t="shared" si="244"/>
        <v>0.05</v>
      </c>
      <c r="N41" s="14">
        <f t="shared" si="245"/>
        <v>0.05</v>
      </c>
      <c r="O41" s="14">
        <f t="shared" si="246"/>
        <v>0.05</v>
      </c>
      <c r="P41" s="14">
        <f t="shared" si="247"/>
        <v>0.05</v>
      </c>
      <c r="Q41" s="14">
        <f t="shared" si="248"/>
        <v>0.05</v>
      </c>
      <c r="R41" s="14">
        <f t="shared" si="249"/>
        <v>0.05</v>
      </c>
      <c r="S41" s="14">
        <f t="shared" si="250"/>
        <v>0.05</v>
      </c>
      <c r="T41" s="14">
        <f t="shared" si="251"/>
        <v>0.05</v>
      </c>
      <c r="U41" s="14">
        <f t="shared" si="252"/>
        <v>0.05</v>
      </c>
      <c r="V41" s="14">
        <f t="shared" si="253"/>
        <v>0.05</v>
      </c>
      <c r="W41" s="14">
        <f t="shared" si="254"/>
        <v>0.05</v>
      </c>
      <c r="X41" s="14">
        <f t="shared" si="255"/>
        <v>0.05</v>
      </c>
    </row>
    <row r="42" spans="2:24" s="6" customFormat="1" x14ac:dyDescent="0.25">
      <c r="B42" s="10"/>
      <c r="C42" s="10" t="s">
        <v>3</v>
      </c>
      <c r="D42" s="15"/>
      <c r="E42" s="15">
        <v>1</v>
      </c>
      <c r="F42" s="15">
        <f>E42*(1+F41)</f>
        <v>1.05</v>
      </c>
      <c r="G42" s="15">
        <f t="shared" ref="G42" si="256">F42*(1+G41)</f>
        <v>1.1025</v>
      </c>
      <c r="H42" s="15">
        <f t="shared" ref="H42" si="257">G42*(1+H41)</f>
        <v>1.1576250000000001</v>
      </c>
      <c r="I42" s="15">
        <f t="shared" ref="I42" si="258">H42*(1+I41)</f>
        <v>1.2155062500000002</v>
      </c>
      <c r="J42" s="15">
        <f t="shared" ref="J42" si="259">I42*(1+J41)</f>
        <v>1.2762815625000004</v>
      </c>
      <c r="K42" s="15">
        <f t="shared" ref="K42" si="260">J42*(1+K41)</f>
        <v>1.3400956406250004</v>
      </c>
      <c r="L42" s="15">
        <f t="shared" ref="L42" si="261">K42*(1+L41)</f>
        <v>1.4071004226562505</v>
      </c>
      <c r="M42" s="15">
        <f t="shared" ref="M42" si="262">L42*(1+M41)</f>
        <v>1.477455443789063</v>
      </c>
      <c r="N42" s="15">
        <f t="shared" ref="N42" si="263">M42*(1+N41)</f>
        <v>1.5513282159785162</v>
      </c>
      <c r="O42" s="15">
        <f t="shared" ref="O42" si="264">N42*(1+O41)</f>
        <v>1.628894626777442</v>
      </c>
      <c r="P42" s="15">
        <f t="shared" ref="P42" si="265">O42*(1+P41)</f>
        <v>1.7103393581163142</v>
      </c>
      <c r="Q42" s="15">
        <f t="shared" ref="Q42" si="266">P42*(1+Q41)</f>
        <v>1.7958563260221301</v>
      </c>
      <c r="R42" s="15">
        <f t="shared" ref="R42" si="267">Q42*(1+R41)</f>
        <v>1.8856491423232367</v>
      </c>
      <c r="S42" s="15">
        <f t="shared" ref="S42" si="268">R42*(1+S41)</f>
        <v>1.9799315994393987</v>
      </c>
      <c r="T42" s="15">
        <f t="shared" ref="T42" si="269">S42*(1+T41)</f>
        <v>2.0789281794113688</v>
      </c>
      <c r="U42" s="15">
        <f t="shared" ref="U42" si="270">T42*(1+U41)</f>
        <v>2.1828745883819374</v>
      </c>
      <c r="V42" s="15">
        <f t="shared" ref="V42" si="271">U42*(1+V41)</f>
        <v>2.2920183178010345</v>
      </c>
      <c r="W42" s="15">
        <f t="shared" ref="W42" si="272">V42*(1+W41)</f>
        <v>2.4066192336910861</v>
      </c>
      <c r="X42" s="15">
        <f t="shared" ref="X42" si="273">W42*(1+X41)</f>
        <v>2.5269501953756404</v>
      </c>
    </row>
    <row r="43" spans="2:24" s="6" customFormat="1" x14ac:dyDescent="0.25">
      <c r="B43" s="10"/>
      <c r="C43" s="16" t="s">
        <v>8</v>
      </c>
      <c r="D43" s="16"/>
      <c r="E43" s="17">
        <f>E40*E42</f>
        <v>1200</v>
      </c>
      <c r="F43" s="17">
        <f>F42*F40</f>
        <v>1260</v>
      </c>
      <c r="G43" s="17">
        <f t="shared" ref="G43:X43" si="274">G42*G40</f>
        <v>1323</v>
      </c>
      <c r="H43" s="17">
        <f t="shared" si="274"/>
        <v>1389.15</v>
      </c>
      <c r="I43" s="17">
        <f t="shared" si="274"/>
        <v>1458.6075000000003</v>
      </c>
      <c r="J43" s="17">
        <f t="shared" si="274"/>
        <v>1531.5378750000004</v>
      </c>
      <c r="K43" s="17">
        <f t="shared" si="274"/>
        <v>1608.1147687500004</v>
      </c>
      <c r="L43" s="17">
        <f t="shared" si="274"/>
        <v>1688.5205071875005</v>
      </c>
      <c r="M43" s="17">
        <f t="shared" si="274"/>
        <v>1772.9465325468757</v>
      </c>
      <c r="N43" s="17">
        <f t="shared" si="274"/>
        <v>1861.5938591742195</v>
      </c>
      <c r="O43" s="17">
        <f t="shared" si="274"/>
        <v>1954.6735521329304</v>
      </c>
      <c r="P43" s="17">
        <f t="shared" si="274"/>
        <v>2052.4072297395769</v>
      </c>
      <c r="Q43" s="17">
        <f t="shared" si="274"/>
        <v>2155.0275912265561</v>
      </c>
      <c r="R43" s="17">
        <f t="shared" si="274"/>
        <v>2262.7789707878842</v>
      </c>
      <c r="S43" s="17">
        <f t="shared" si="274"/>
        <v>2375.9179193272785</v>
      </c>
      <c r="T43" s="17">
        <f t="shared" si="274"/>
        <v>2494.7138152936427</v>
      </c>
      <c r="U43" s="17">
        <f t="shared" si="274"/>
        <v>2619.4495060583249</v>
      </c>
      <c r="V43" s="17">
        <f t="shared" si="274"/>
        <v>2750.4219813612413</v>
      </c>
      <c r="W43" s="17">
        <f t="shared" si="274"/>
        <v>2887.9430804293033</v>
      </c>
      <c r="X43" s="17">
        <f t="shared" si="274"/>
        <v>3032.3402344507685</v>
      </c>
    </row>
    <row r="44" spans="2:24" s="6" customFormat="1" x14ac:dyDescent="0.25">
      <c r="B44" s="10"/>
      <c r="C44" s="31" t="s">
        <v>48</v>
      </c>
      <c r="D44" s="31"/>
      <c r="E44" s="38">
        <f t="shared" ref="E44:F44" si="275">E43</f>
        <v>1200</v>
      </c>
      <c r="F44" s="38">
        <f t="shared" si="275"/>
        <v>1260</v>
      </c>
      <c r="G44" s="38">
        <f t="shared" ref="G44" si="276">G43</f>
        <v>1323</v>
      </c>
      <c r="H44" s="38">
        <f t="shared" ref="H44" si="277">H43</f>
        <v>1389.15</v>
      </c>
      <c r="I44" s="38">
        <f t="shared" ref="I44" si="278">I43</f>
        <v>1458.6075000000003</v>
      </c>
      <c r="J44" s="38">
        <f t="shared" ref="J44" si="279">J43</f>
        <v>1531.5378750000004</v>
      </c>
      <c r="K44" s="38">
        <f t="shared" ref="K44" si="280">K43</f>
        <v>1608.1147687500004</v>
      </c>
      <c r="L44" s="38">
        <f t="shared" ref="L44" si="281">L43</f>
        <v>1688.5205071875005</v>
      </c>
      <c r="M44" s="38">
        <f t="shared" ref="M44" si="282">M43</f>
        <v>1772.9465325468757</v>
      </c>
      <c r="N44" s="38">
        <f t="shared" ref="N44" si="283">N43</f>
        <v>1861.5938591742195</v>
      </c>
      <c r="O44" s="38">
        <f t="shared" ref="O44" si="284">O43</f>
        <v>1954.6735521329304</v>
      </c>
      <c r="P44" s="38">
        <f t="shared" ref="P44" si="285">P43</f>
        <v>2052.4072297395769</v>
      </c>
      <c r="Q44" s="38">
        <f t="shared" ref="Q44" si="286">Q43</f>
        <v>2155.0275912265561</v>
      </c>
      <c r="R44" s="38">
        <f t="shared" ref="R44" si="287">R43</f>
        <v>2262.7789707878842</v>
      </c>
      <c r="S44" s="38">
        <f t="shared" ref="S44" si="288">S43</f>
        <v>2375.9179193272785</v>
      </c>
      <c r="T44" s="38">
        <f t="shared" ref="T44" si="289">T43</f>
        <v>2494.7138152936427</v>
      </c>
      <c r="U44" s="38">
        <f t="shared" ref="U44" si="290">U43</f>
        <v>2619.4495060583249</v>
      </c>
      <c r="V44" s="38">
        <f t="shared" ref="V44" si="291">V43</f>
        <v>2750.4219813612413</v>
      </c>
      <c r="W44" s="38">
        <f t="shared" ref="W44" si="292">W43</f>
        <v>2887.9430804293033</v>
      </c>
      <c r="X44" s="38">
        <f t="shared" ref="X44" si="293">X43</f>
        <v>3032.3402344507685</v>
      </c>
    </row>
    <row r="45" spans="2:24" s="6" customFormat="1" x14ac:dyDescent="0.25">
      <c r="B45" s="10"/>
      <c r="C45" s="10" t="s">
        <v>9</v>
      </c>
      <c r="D45" s="14">
        <f>Zonnepanelen1!$F$31</f>
        <v>0.06</v>
      </c>
      <c r="E45" s="14"/>
      <c r="F45" s="14">
        <f>D45</f>
        <v>0.06</v>
      </c>
      <c r="G45" s="14">
        <f t="shared" ref="G45" si="294">F45</f>
        <v>0.06</v>
      </c>
      <c r="H45" s="14">
        <f t="shared" ref="H45" si="295">G45</f>
        <v>0.06</v>
      </c>
      <c r="I45" s="14">
        <f t="shared" ref="I45" si="296">H45</f>
        <v>0.06</v>
      </c>
      <c r="J45" s="14">
        <f t="shared" ref="J45" si="297">I45</f>
        <v>0.06</v>
      </c>
      <c r="K45" s="14">
        <f t="shared" ref="K45" si="298">J45</f>
        <v>0.06</v>
      </c>
      <c r="L45" s="14">
        <f t="shared" ref="L45" si="299">K45</f>
        <v>0.06</v>
      </c>
      <c r="M45" s="14">
        <f t="shared" ref="M45" si="300">L45</f>
        <v>0.06</v>
      </c>
      <c r="N45" s="14">
        <f t="shared" ref="N45" si="301">M45</f>
        <v>0.06</v>
      </c>
      <c r="O45" s="14">
        <f t="shared" ref="O45" si="302">N45</f>
        <v>0.06</v>
      </c>
      <c r="P45" s="14">
        <f t="shared" ref="P45" si="303">O45</f>
        <v>0.06</v>
      </c>
      <c r="Q45" s="14">
        <f t="shared" ref="Q45" si="304">P45</f>
        <v>0.06</v>
      </c>
      <c r="R45" s="14">
        <f t="shared" ref="R45" si="305">Q45</f>
        <v>0.06</v>
      </c>
      <c r="S45" s="14">
        <f t="shared" ref="S45" si="306">R45</f>
        <v>0.06</v>
      </c>
      <c r="T45" s="14">
        <f t="shared" ref="T45" si="307">S45</f>
        <v>0.06</v>
      </c>
      <c r="U45" s="14">
        <f t="shared" ref="U45" si="308">T45</f>
        <v>0.06</v>
      </c>
      <c r="V45" s="14">
        <f t="shared" ref="V45" si="309">U45</f>
        <v>0.06</v>
      </c>
      <c r="W45" s="14">
        <f t="shared" ref="W45" si="310">V45</f>
        <v>0.06</v>
      </c>
      <c r="X45" s="14">
        <f t="shared" ref="X45" si="311">W45</f>
        <v>0.06</v>
      </c>
    </row>
    <row r="46" spans="2:24" s="6" customFormat="1" x14ac:dyDescent="0.25">
      <c r="B46" s="10"/>
      <c r="C46" s="10" t="s">
        <v>3</v>
      </c>
      <c r="D46" s="15"/>
      <c r="E46" s="15">
        <v>1</v>
      </c>
      <c r="F46" s="15">
        <f>E46*(1+F45)</f>
        <v>1.06</v>
      </c>
      <c r="G46" s="15">
        <f t="shared" ref="G46" si="312">F46*(1+G45)</f>
        <v>1.1236000000000002</v>
      </c>
      <c r="H46" s="15">
        <f t="shared" ref="H46" si="313">G46*(1+H45)</f>
        <v>1.1910160000000003</v>
      </c>
      <c r="I46" s="15">
        <f t="shared" ref="I46" si="314">H46*(1+I45)</f>
        <v>1.2624769600000003</v>
      </c>
      <c r="J46" s="15">
        <f t="shared" ref="J46" si="315">I46*(1+J45)</f>
        <v>1.3382255776000005</v>
      </c>
      <c r="K46" s="15">
        <f t="shared" ref="K46" si="316">J46*(1+K45)</f>
        <v>1.4185191122560006</v>
      </c>
      <c r="L46" s="15">
        <f t="shared" ref="L46" si="317">K46*(1+L45)</f>
        <v>1.5036302589913606</v>
      </c>
      <c r="M46" s="15">
        <f t="shared" ref="M46" si="318">L46*(1+M45)</f>
        <v>1.5938480745308423</v>
      </c>
      <c r="N46" s="15">
        <f t="shared" ref="N46" si="319">M46*(1+N45)</f>
        <v>1.6894789590026928</v>
      </c>
      <c r="O46" s="15">
        <f t="shared" ref="O46" si="320">N46*(1+O45)</f>
        <v>1.7908476965428546</v>
      </c>
      <c r="P46" s="15">
        <f t="shared" ref="P46" si="321">O46*(1+P45)</f>
        <v>1.8982985583354259</v>
      </c>
      <c r="Q46" s="15">
        <f t="shared" ref="Q46" si="322">P46*(1+Q45)</f>
        <v>2.0121964718355514</v>
      </c>
      <c r="R46" s="15">
        <f t="shared" ref="R46" si="323">Q46*(1+R45)</f>
        <v>2.1329282601456847</v>
      </c>
      <c r="S46" s="15">
        <f t="shared" ref="S46" si="324">R46*(1+S45)</f>
        <v>2.2609039557544257</v>
      </c>
      <c r="T46" s="15">
        <f t="shared" ref="T46" si="325">S46*(1+T45)</f>
        <v>2.3965581930996915</v>
      </c>
      <c r="U46" s="15">
        <f t="shared" ref="U46" si="326">T46*(1+U45)</f>
        <v>2.5403516846856733</v>
      </c>
      <c r="V46" s="15">
        <f t="shared" ref="V46" si="327">U46*(1+V45)</f>
        <v>2.692772785766814</v>
      </c>
      <c r="W46" s="15">
        <f t="shared" ref="W46" si="328">V46*(1+W45)</f>
        <v>2.8543391529128228</v>
      </c>
      <c r="X46" s="15">
        <f t="shared" ref="X46" si="329">W46*(1+X45)</f>
        <v>3.0255995020875925</v>
      </c>
    </row>
    <row r="47" spans="2:24" s="6" customFormat="1" x14ac:dyDescent="0.25">
      <c r="B47" s="10"/>
      <c r="C47" s="16" t="s">
        <v>10</v>
      </c>
      <c r="D47" s="20">
        <f>SUM(E47:X47)</f>
        <v>21966.07052663606</v>
      </c>
      <c r="E47" s="17">
        <f>E44/E46</f>
        <v>1200</v>
      </c>
      <c r="F47" s="17">
        <f t="shared" ref="F47" si="330">F44/F46</f>
        <v>1188.6792452830189</v>
      </c>
      <c r="G47" s="17">
        <f t="shared" ref="G47" si="331">G44/G46</f>
        <v>1177.4652901388392</v>
      </c>
      <c r="H47" s="17">
        <f t="shared" ref="H47" si="332">H44/H46</f>
        <v>1166.3571270243219</v>
      </c>
      <c r="I47" s="17">
        <f t="shared" ref="I47" si="333">I44/I46</f>
        <v>1155.353757901451</v>
      </c>
      <c r="J47" s="17">
        <f t="shared" ref="J47" si="334">J44/J46</f>
        <v>1144.4541941476637</v>
      </c>
      <c r="K47" s="17">
        <f t="shared" ref="K47" si="335">K44/K46</f>
        <v>1133.6574564670254</v>
      </c>
      <c r="L47" s="17">
        <f t="shared" ref="L47" si="336">L44/L46</f>
        <v>1122.9625748022422</v>
      </c>
      <c r="M47" s="17">
        <f t="shared" ref="M47" si="337">M44/M46</f>
        <v>1112.368588247504</v>
      </c>
      <c r="N47" s="17">
        <f t="shared" ref="N47" si="338">N44/N46</f>
        <v>1101.8745449621501</v>
      </c>
      <c r="O47" s="17">
        <f t="shared" ref="O47" si="339">O44/O46</f>
        <v>1091.4795020851486</v>
      </c>
      <c r="P47" s="17">
        <f t="shared" ref="P47" si="340">P44/P46</f>
        <v>1081.182525650383</v>
      </c>
      <c r="Q47" s="17">
        <f t="shared" ref="Q47" si="341">Q44/Q46</f>
        <v>1070.9826905027383</v>
      </c>
      <c r="R47" s="17">
        <f t="shared" ref="R47" si="342">R44/R46</f>
        <v>1060.8790802149765</v>
      </c>
      <c r="S47" s="17">
        <f t="shared" ref="S47" si="343">S44/S46</f>
        <v>1050.8707870054013</v>
      </c>
      <c r="T47" s="17">
        <f t="shared" ref="T47" si="344">T44/T46</f>
        <v>1040.9569116562939</v>
      </c>
      <c r="U47" s="17">
        <f t="shared" ref="U47" si="345">U44/U46</f>
        <v>1031.1365634331212</v>
      </c>
      <c r="V47" s="17">
        <f t="shared" ref="V47" si="346">V44/V46</f>
        <v>1021.4088600045067</v>
      </c>
      <c r="W47" s="17">
        <f t="shared" ref="W47" si="347">W44/W46</f>
        <v>1011.7729273629548</v>
      </c>
      <c r="X47" s="17">
        <f t="shared" ref="X47" si="348">X44/X46</f>
        <v>1002.227899746323</v>
      </c>
    </row>
    <row r="48" spans="2:24" s="6" customFormat="1" x14ac:dyDescent="0.25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  <row r="49" spans="2:24" s="6" customFormat="1" x14ac:dyDescent="0.25"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</row>
    <row r="50" spans="2:24" s="6" customFormat="1" ht="16.2" thickBot="1" x14ac:dyDescent="0.35">
      <c r="B50" s="10"/>
      <c r="C50" s="36" t="str">
        <f>Zonnepanelen1!$C$17</f>
        <v>Scenario 2</v>
      </c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</row>
    <row r="51" spans="2:24" s="6" customFormat="1" x14ac:dyDescent="0.25"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</row>
    <row r="52" spans="2:24" s="6" customFormat="1" x14ac:dyDescent="0.25">
      <c r="B52" s="10"/>
      <c r="C52" s="12" t="s">
        <v>56</v>
      </c>
      <c r="D52" s="11"/>
      <c r="E52" s="11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</row>
    <row r="53" spans="2:24" s="6" customFormat="1" x14ac:dyDescent="0.25">
      <c r="B53" s="10"/>
      <c r="C53" s="10" t="str">
        <f>C58</f>
        <v>Investering</v>
      </c>
      <c r="D53" s="10" t="s">
        <v>57</v>
      </c>
      <c r="E53" s="13">
        <f>D66</f>
        <v>4266.25</v>
      </c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</row>
    <row r="54" spans="2:24" s="6" customFormat="1" x14ac:dyDescent="0.25">
      <c r="B54" s="10"/>
      <c r="C54" s="10" t="str">
        <f>C68</f>
        <v>Onderhoud</v>
      </c>
      <c r="D54" s="10" t="s">
        <v>57</v>
      </c>
      <c r="E54" s="13">
        <f>D76</f>
        <v>669.07277528849113</v>
      </c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</row>
    <row r="55" spans="2:24" s="6" customFormat="1" x14ac:dyDescent="0.25">
      <c r="B55" s="10"/>
      <c r="C55" s="10" t="str">
        <f>C78</f>
        <v>E- rekening</v>
      </c>
      <c r="D55" s="10" t="s">
        <v>57</v>
      </c>
      <c r="E55" s="13">
        <f>D86</f>
        <v>11202.695968584392</v>
      </c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</row>
    <row r="56" spans="2:24" s="6" customFormat="1" x14ac:dyDescent="0.25">
      <c r="B56" s="10"/>
      <c r="C56" s="27"/>
      <c r="D56" s="27"/>
      <c r="E56" s="30">
        <f>SUM(E53:E55)</f>
        <v>16138.018743872883</v>
      </c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</row>
    <row r="57" spans="2:24" s="6" customFormat="1" x14ac:dyDescent="0.25"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</row>
    <row r="58" spans="2:24" s="6" customFormat="1" x14ac:dyDescent="0.25">
      <c r="B58" s="10"/>
      <c r="C58" s="12" t="s">
        <v>20</v>
      </c>
      <c r="D58" s="18" t="s">
        <v>11</v>
      </c>
      <c r="E58" s="11">
        <v>1</v>
      </c>
      <c r="F58" s="11">
        <f>E58+1</f>
        <v>2</v>
      </c>
      <c r="G58" s="11">
        <f t="shared" ref="G58" si="349">F58+1</f>
        <v>3</v>
      </c>
      <c r="H58" s="11">
        <f t="shared" ref="H58" si="350">G58+1</f>
        <v>4</v>
      </c>
      <c r="I58" s="11">
        <f t="shared" ref="I58" si="351">H58+1</f>
        <v>5</v>
      </c>
      <c r="J58" s="11">
        <f t="shared" ref="J58" si="352">I58+1</f>
        <v>6</v>
      </c>
      <c r="K58" s="11">
        <f t="shared" ref="K58" si="353">J58+1</f>
        <v>7</v>
      </c>
      <c r="L58" s="11">
        <f t="shared" ref="L58" si="354">K58+1</f>
        <v>8</v>
      </c>
      <c r="M58" s="11">
        <f t="shared" ref="M58" si="355">L58+1</f>
        <v>9</v>
      </c>
      <c r="N58" s="11">
        <f t="shared" ref="N58" si="356">M58+1</f>
        <v>10</v>
      </c>
      <c r="O58" s="11">
        <f t="shared" ref="O58" si="357">N58+1</f>
        <v>11</v>
      </c>
      <c r="P58" s="11">
        <f t="shared" ref="P58" si="358">O58+1</f>
        <v>12</v>
      </c>
      <c r="Q58" s="11">
        <f t="shared" ref="Q58" si="359">P58+1</f>
        <v>13</v>
      </c>
      <c r="R58" s="11">
        <f t="shared" ref="R58" si="360">Q58+1</f>
        <v>14</v>
      </c>
      <c r="S58" s="11">
        <f t="shared" ref="S58" si="361">R58+1</f>
        <v>15</v>
      </c>
      <c r="T58" s="11">
        <f t="shared" ref="T58" si="362">S58+1</f>
        <v>16</v>
      </c>
      <c r="U58" s="11">
        <f t="shared" ref="U58" si="363">T58+1</f>
        <v>17</v>
      </c>
      <c r="V58" s="11">
        <f t="shared" ref="V58" si="364">U58+1</f>
        <v>18</v>
      </c>
      <c r="W58" s="11">
        <f t="shared" ref="W58" si="365">V58+1</f>
        <v>19</v>
      </c>
      <c r="X58" s="11">
        <f t="shared" ref="X58" si="366">W58+1</f>
        <v>20</v>
      </c>
    </row>
    <row r="59" spans="2:24" s="6" customFormat="1" x14ac:dyDescent="0.25">
      <c r="B59" s="10"/>
      <c r="C59" s="10" t="s">
        <v>6</v>
      </c>
      <c r="D59" s="10"/>
      <c r="E59" s="13">
        <f>Zonnepanelen1!Q38</f>
        <v>4266.25</v>
      </c>
      <c r="F59" s="13">
        <f>E59</f>
        <v>4266.25</v>
      </c>
      <c r="G59" s="13">
        <f t="shared" ref="G59:V60" si="367">F59</f>
        <v>4266.25</v>
      </c>
      <c r="H59" s="13">
        <f t="shared" si="367"/>
        <v>4266.25</v>
      </c>
      <c r="I59" s="13">
        <f t="shared" si="367"/>
        <v>4266.25</v>
      </c>
      <c r="J59" s="13">
        <f t="shared" si="367"/>
        <v>4266.25</v>
      </c>
      <c r="K59" s="13">
        <f t="shared" si="367"/>
        <v>4266.25</v>
      </c>
      <c r="L59" s="13">
        <f t="shared" si="367"/>
        <v>4266.25</v>
      </c>
      <c r="M59" s="13">
        <f t="shared" si="367"/>
        <v>4266.25</v>
      </c>
      <c r="N59" s="13">
        <f t="shared" si="367"/>
        <v>4266.25</v>
      </c>
      <c r="O59" s="13">
        <f t="shared" si="367"/>
        <v>4266.25</v>
      </c>
      <c r="P59" s="13">
        <f t="shared" si="367"/>
        <v>4266.25</v>
      </c>
      <c r="Q59" s="13">
        <f t="shared" si="367"/>
        <v>4266.25</v>
      </c>
      <c r="R59" s="13">
        <f t="shared" si="367"/>
        <v>4266.25</v>
      </c>
      <c r="S59" s="13">
        <f t="shared" si="367"/>
        <v>4266.25</v>
      </c>
      <c r="T59" s="13">
        <f t="shared" si="367"/>
        <v>4266.25</v>
      </c>
      <c r="U59" s="13">
        <f t="shared" si="367"/>
        <v>4266.25</v>
      </c>
      <c r="V59" s="13">
        <f t="shared" si="367"/>
        <v>4266.25</v>
      </c>
      <c r="W59" s="13">
        <f t="shared" ref="W59:X60" si="368">V59</f>
        <v>4266.25</v>
      </c>
      <c r="X59" s="13">
        <f t="shared" si="368"/>
        <v>4266.25</v>
      </c>
    </row>
    <row r="60" spans="2:24" s="6" customFormat="1" x14ac:dyDescent="0.25">
      <c r="B60" s="10"/>
      <c r="C60" s="10" t="s">
        <v>7</v>
      </c>
      <c r="D60" s="14">
        <f>Zonnepanelen1!$F$29</f>
        <v>2.5000000000000001E-2</v>
      </c>
      <c r="E60" s="14"/>
      <c r="F60" s="14">
        <f>D60</f>
        <v>2.5000000000000001E-2</v>
      </c>
      <c r="G60" s="14">
        <f>F60</f>
        <v>2.5000000000000001E-2</v>
      </c>
      <c r="H60" s="14">
        <f t="shared" si="367"/>
        <v>2.5000000000000001E-2</v>
      </c>
      <c r="I60" s="14">
        <f t="shared" si="367"/>
        <v>2.5000000000000001E-2</v>
      </c>
      <c r="J60" s="14">
        <f t="shared" si="367"/>
        <v>2.5000000000000001E-2</v>
      </c>
      <c r="K60" s="14">
        <f t="shared" si="367"/>
        <v>2.5000000000000001E-2</v>
      </c>
      <c r="L60" s="14">
        <f t="shared" si="367"/>
        <v>2.5000000000000001E-2</v>
      </c>
      <c r="M60" s="14">
        <f t="shared" si="367"/>
        <v>2.5000000000000001E-2</v>
      </c>
      <c r="N60" s="14">
        <f t="shared" si="367"/>
        <v>2.5000000000000001E-2</v>
      </c>
      <c r="O60" s="14">
        <f t="shared" si="367"/>
        <v>2.5000000000000001E-2</v>
      </c>
      <c r="P60" s="14">
        <f t="shared" si="367"/>
        <v>2.5000000000000001E-2</v>
      </c>
      <c r="Q60" s="14">
        <f t="shared" si="367"/>
        <v>2.5000000000000001E-2</v>
      </c>
      <c r="R60" s="14">
        <f t="shared" si="367"/>
        <v>2.5000000000000001E-2</v>
      </c>
      <c r="S60" s="14">
        <f t="shared" si="367"/>
        <v>2.5000000000000001E-2</v>
      </c>
      <c r="T60" s="14">
        <f t="shared" si="367"/>
        <v>2.5000000000000001E-2</v>
      </c>
      <c r="U60" s="14">
        <f t="shared" si="367"/>
        <v>2.5000000000000001E-2</v>
      </c>
      <c r="V60" s="14">
        <f t="shared" si="367"/>
        <v>2.5000000000000001E-2</v>
      </c>
      <c r="W60" s="14">
        <f t="shared" si="368"/>
        <v>2.5000000000000001E-2</v>
      </c>
      <c r="X60" s="14">
        <f t="shared" si="368"/>
        <v>2.5000000000000001E-2</v>
      </c>
    </row>
    <row r="61" spans="2:24" s="6" customFormat="1" x14ac:dyDescent="0.25">
      <c r="B61" s="10"/>
      <c r="C61" s="10" t="s">
        <v>3</v>
      </c>
      <c r="D61" s="15"/>
      <c r="E61" s="15">
        <v>1</v>
      </c>
      <c r="F61" s="15">
        <f>E61*(1+F60)</f>
        <v>1.0249999999999999</v>
      </c>
      <c r="G61" s="15">
        <f t="shared" ref="G61:X61" si="369">F61*(1+G60)</f>
        <v>1.0506249999999999</v>
      </c>
      <c r="H61" s="15">
        <f t="shared" si="369"/>
        <v>1.0768906249999999</v>
      </c>
      <c r="I61" s="15">
        <f t="shared" si="369"/>
        <v>1.1038128906249998</v>
      </c>
      <c r="J61" s="15">
        <f t="shared" si="369"/>
        <v>1.1314082128906247</v>
      </c>
      <c r="K61" s="15">
        <f t="shared" si="369"/>
        <v>1.1596934182128902</v>
      </c>
      <c r="L61" s="15">
        <f t="shared" si="369"/>
        <v>1.1886857536682123</v>
      </c>
      <c r="M61" s="15">
        <f t="shared" si="369"/>
        <v>1.2184028975099175</v>
      </c>
      <c r="N61" s="15">
        <f t="shared" si="369"/>
        <v>1.2488629699476652</v>
      </c>
      <c r="O61" s="15">
        <f t="shared" si="369"/>
        <v>1.2800845441963566</v>
      </c>
      <c r="P61" s="15">
        <f t="shared" si="369"/>
        <v>1.3120866578012655</v>
      </c>
      <c r="Q61" s="15">
        <f t="shared" si="369"/>
        <v>1.3448888242462971</v>
      </c>
      <c r="R61" s="15">
        <f t="shared" si="369"/>
        <v>1.3785110448524545</v>
      </c>
      <c r="S61" s="15">
        <f t="shared" si="369"/>
        <v>1.4129738209737657</v>
      </c>
      <c r="T61" s="15">
        <f t="shared" si="369"/>
        <v>1.4482981664981096</v>
      </c>
      <c r="U61" s="15">
        <f t="shared" si="369"/>
        <v>1.4845056206605622</v>
      </c>
      <c r="V61" s="15">
        <f t="shared" si="369"/>
        <v>1.5216182611770761</v>
      </c>
      <c r="W61" s="15">
        <f t="shared" si="369"/>
        <v>1.5596587177065029</v>
      </c>
      <c r="X61" s="15">
        <f t="shared" si="369"/>
        <v>1.5986501856491653</v>
      </c>
    </row>
    <row r="62" spans="2:24" s="6" customFormat="1" x14ac:dyDescent="0.25">
      <c r="B62" s="10"/>
      <c r="C62" s="16" t="s">
        <v>8</v>
      </c>
      <c r="D62" s="16"/>
      <c r="E62" s="17">
        <f>E59*E61</f>
        <v>4266.25</v>
      </c>
      <c r="F62" s="17">
        <f>F61*F59</f>
        <v>4372.90625</v>
      </c>
      <c r="G62" s="17">
        <f t="shared" ref="G62:X62" si="370">G61*G59</f>
        <v>4482.2289062499995</v>
      </c>
      <c r="H62" s="17">
        <f t="shared" si="370"/>
        <v>4594.2846289062491</v>
      </c>
      <c r="I62" s="17">
        <f t="shared" si="370"/>
        <v>4709.1417446289051</v>
      </c>
      <c r="J62" s="17">
        <f t="shared" si="370"/>
        <v>4826.8702882446278</v>
      </c>
      <c r="K62" s="17">
        <f t="shared" si="370"/>
        <v>4947.542045450743</v>
      </c>
      <c r="L62" s="17">
        <f t="shared" si="370"/>
        <v>5071.230596587011</v>
      </c>
      <c r="M62" s="17">
        <f t="shared" si="370"/>
        <v>5198.0113615016853</v>
      </c>
      <c r="N62" s="17">
        <f t="shared" si="370"/>
        <v>5327.961645539227</v>
      </c>
      <c r="O62" s="17">
        <f t="shared" si="370"/>
        <v>5461.1606866777065</v>
      </c>
      <c r="P62" s="17">
        <f t="shared" si="370"/>
        <v>5597.6897038446496</v>
      </c>
      <c r="Q62" s="17">
        <f t="shared" si="370"/>
        <v>5737.6319464407652</v>
      </c>
      <c r="R62" s="17">
        <f t="shared" si="370"/>
        <v>5881.0727451017838</v>
      </c>
      <c r="S62" s="17">
        <f t="shared" si="370"/>
        <v>6028.0995637293281</v>
      </c>
      <c r="T62" s="17">
        <f t="shared" si="370"/>
        <v>6178.8020528225597</v>
      </c>
      <c r="U62" s="17">
        <f t="shared" si="370"/>
        <v>6333.2721041431232</v>
      </c>
      <c r="V62" s="17">
        <f t="shared" si="370"/>
        <v>6491.6039067467009</v>
      </c>
      <c r="W62" s="17">
        <f t="shared" si="370"/>
        <v>6653.8940044153678</v>
      </c>
      <c r="X62" s="17">
        <f t="shared" si="370"/>
        <v>6820.2413545257514</v>
      </c>
    </row>
    <row r="63" spans="2:24" s="6" customFormat="1" x14ac:dyDescent="0.25">
      <c r="B63" s="10"/>
      <c r="C63" s="31" t="s">
        <v>48</v>
      </c>
      <c r="D63" s="31"/>
      <c r="E63" s="38">
        <f>E62</f>
        <v>4266.25</v>
      </c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</row>
    <row r="64" spans="2:24" s="6" customFormat="1" x14ac:dyDescent="0.25">
      <c r="B64" s="10"/>
      <c r="C64" s="10" t="s">
        <v>9</v>
      </c>
      <c r="D64" s="14">
        <f>Zonnepanelen1!$F$31</f>
        <v>0.06</v>
      </c>
      <c r="E64" s="14"/>
      <c r="F64" s="14">
        <f>D64</f>
        <v>0.06</v>
      </c>
      <c r="G64" s="14">
        <f t="shared" ref="G64:X64" si="371">F64</f>
        <v>0.06</v>
      </c>
      <c r="H64" s="14">
        <f t="shared" si="371"/>
        <v>0.06</v>
      </c>
      <c r="I64" s="14">
        <f t="shared" si="371"/>
        <v>0.06</v>
      </c>
      <c r="J64" s="14">
        <f t="shared" si="371"/>
        <v>0.06</v>
      </c>
      <c r="K64" s="14">
        <f t="shared" si="371"/>
        <v>0.06</v>
      </c>
      <c r="L64" s="14">
        <f t="shared" si="371"/>
        <v>0.06</v>
      </c>
      <c r="M64" s="14">
        <f t="shared" si="371"/>
        <v>0.06</v>
      </c>
      <c r="N64" s="14">
        <f t="shared" si="371"/>
        <v>0.06</v>
      </c>
      <c r="O64" s="14">
        <f t="shared" si="371"/>
        <v>0.06</v>
      </c>
      <c r="P64" s="14">
        <f t="shared" si="371"/>
        <v>0.06</v>
      </c>
      <c r="Q64" s="14">
        <f t="shared" si="371"/>
        <v>0.06</v>
      </c>
      <c r="R64" s="14">
        <f t="shared" si="371"/>
        <v>0.06</v>
      </c>
      <c r="S64" s="14">
        <f t="shared" si="371"/>
        <v>0.06</v>
      </c>
      <c r="T64" s="14">
        <f t="shared" si="371"/>
        <v>0.06</v>
      </c>
      <c r="U64" s="14">
        <f t="shared" si="371"/>
        <v>0.06</v>
      </c>
      <c r="V64" s="14">
        <f t="shared" si="371"/>
        <v>0.06</v>
      </c>
      <c r="W64" s="14">
        <f t="shared" si="371"/>
        <v>0.06</v>
      </c>
      <c r="X64" s="14">
        <f t="shared" si="371"/>
        <v>0.06</v>
      </c>
    </row>
    <row r="65" spans="2:24" s="6" customFormat="1" x14ac:dyDescent="0.25">
      <c r="B65" s="10"/>
      <c r="C65" s="10" t="s">
        <v>3</v>
      </c>
      <c r="D65" s="15"/>
      <c r="E65" s="15">
        <v>1</v>
      </c>
      <c r="F65" s="15">
        <f>E65*(1+F64)</f>
        <v>1.06</v>
      </c>
      <c r="G65" s="15">
        <f t="shared" ref="G65:X65" si="372">F65*(1+G64)</f>
        <v>1.1236000000000002</v>
      </c>
      <c r="H65" s="15">
        <f t="shared" si="372"/>
        <v>1.1910160000000003</v>
      </c>
      <c r="I65" s="15">
        <f t="shared" si="372"/>
        <v>1.2624769600000003</v>
      </c>
      <c r="J65" s="15">
        <f t="shared" si="372"/>
        <v>1.3382255776000005</v>
      </c>
      <c r="K65" s="15">
        <f t="shared" si="372"/>
        <v>1.4185191122560006</v>
      </c>
      <c r="L65" s="15">
        <f t="shared" si="372"/>
        <v>1.5036302589913606</v>
      </c>
      <c r="M65" s="15">
        <f t="shared" si="372"/>
        <v>1.5938480745308423</v>
      </c>
      <c r="N65" s="15">
        <f t="shared" si="372"/>
        <v>1.6894789590026928</v>
      </c>
      <c r="O65" s="15">
        <f t="shared" si="372"/>
        <v>1.7908476965428546</v>
      </c>
      <c r="P65" s="15">
        <f t="shared" si="372"/>
        <v>1.8982985583354259</v>
      </c>
      <c r="Q65" s="15">
        <f t="shared" si="372"/>
        <v>2.0121964718355514</v>
      </c>
      <c r="R65" s="15">
        <f t="shared" si="372"/>
        <v>2.1329282601456847</v>
      </c>
      <c r="S65" s="15">
        <f t="shared" si="372"/>
        <v>2.2609039557544257</v>
      </c>
      <c r="T65" s="15">
        <f t="shared" si="372"/>
        <v>2.3965581930996915</v>
      </c>
      <c r="U65" s="15">
        <f t="shared" si="372"/>
        <v>2.5403516846856733</v>
      </c>
      <c r="V65" s="15">
        <f t="shared" si="372"/>
        <v>2.692772785766814</v>
      </c>
      <c r="W65" s="15">
        <f t="shared" si="372"/>
        <v>2.8543391529128228</v>
      </c>
      <c r="X65" s="15">
        <f t="shared" si="372"/>
        <v>3.0255995020875925</v>
      </c>
    </row>
    <row r="66" spans="2:24" s="6" customFormat="1" x14ac:dyDescent="0.25">
      <c r="B66" s="10"/>
      <c r="C66" s="16" t="s">
        <v>10</v>
      </c>
      <c r="D66" s="20">
        <f>SUM(E66:X66)</f>
        <v>4266.25</v>
      </c>
      <c r="E66" s="17">
        <f>E63/E65</f>
        <v>4266.25</v>
      </c>
      <c r="F66" s="17">
        <f t="shared" ref="F66:X66" si="373">F63/F65</f>
        <v>0</v>
      </c>
      <c r="G66" s="17">
        <f t="shared" si="373"/>
        <v>0</v>
      </c>
      <c r="H66" s="17">
        <f t="shared" si="373"/>
        <v>0</v>
      </c>
      <c r="I66" s="17">
        <f t="shared" si="373"/>
        <v>0</v>
      </c>
      <c r="J66" s="17">
        <f t="shared" si="373"/>
        <v>0</v>
      </c>
      <c r="K66" s="17">
        <f t="shared" si="373"/>
        <v>0</v>
      </c>
      <c r="L66" s="17">
        <f t="shared" si="373"/>
        <v>0</v>
      </c>
      <c r="M66" s="17">
        <f t="shared" si="373"/>
        <v>0</v>
      </c>
      <c r="N66" s="17">
        <f t="shared" si="373"/>
        <v>0</v>
      </c>
      <c r="O66" s="17">
        <f t="shared" si="373"/>
        <v>0</v>
      </c>
      <c r="P66" s="17">
        <f t="shared" si="373"/>
        <v>0</v>
      </c>
      <c r="Q66" s="17">
        <f t="shared" si="373"/>
        <v>0</v>
      </c>
      <c r="R66" s="17">
        <f t="shared" si="373"/>
        <v>0</v>
      </c>
      <c r="S66" s="17">
        <f t="shared" si="373"/>
        <v>0</v>
      </c>
      <c r="T66" s="17">
        <f t="shared" si="373"/>
        <v>0</v>
      </c>
      <c r="U66" s="17">
        <f t="shared" si="373"/>
        <v>0</v>
      </c>
      <c r="V66" s="17">
        <f t="shared" si="373"/>
        <v>0</v>
      </c>
      <c r="W66" s="17">
        <f t="shared" si="373"/>
        <v>0</v>
      </c>
      <c r="X66" s="17">
        <f t="shared" si="373"/>
        <v>0</v>
      </c>
    </row>
    <row r="67" spans="2:24" s="6" customFormat="1" x14ac:dyDescent="0.25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</row>
    <row r="68" spans="2:24" s="6" customFormat="1" x14ac:dyDescent="0.25">
      <c r="B68" s="10"/>
      <c r="C68" s="12" t="s">
        <v>41</v>
      </c>
      <c r="D68" s="18" t="s">
        <v>11</v>
      </c>
      <c r="E68" s="11">
        <v>1</v>
      </c>
      <c r="F68" s="11">
        <f>E68+1</f>
        <v>2</v>
      </c>
      <c r="G68" s="11">
        <f t="shared" ref="G68" si="374">F68+1</f>
        <v>3</v>
      </c>
      <c r="H68" s="11">
        <f t="shared" ref="H68" si="375">G68+1</f>
        <v>4</v>
      </c>
      <c r="I68" s="11">
        <f t="shared" ref="I68" si="376">H68+1</f>
        <v>5</v>
      </c>
      <c r="J68" s="11">
        <f t="shared" ref="J68" si="377">I68+1</f>
        <v>6</v>
      </c>
      <c r="K68" s="11">
        <f t="shared" ref="K68" si="378">J68+1</f>
        <v>7</v>
      </c>
      <c r="L68" s="11">
        <f t="shared" ref="L68" si="379">K68+1</f>
        <v>8</v>
      </c>
      <c r="M68" s="11">
        <f t="shared" ref="M68" si="380">L68+1</f>
        <v>9</v>
      </c>
      <c r="N68" s="11">
        <f t="shared" ref="N68" si="381">M68+1</f>
        <v>10</v>
      </c>
      <c r="O68" s="11">
        <f t="shared" ref="O68" si="382">N68+1</f>
        <v>11</v>
      </c>
      <c r="P68" s="11">
        <f t="shared" ref="P68" si="383">O68+1</f>
        <v>12</v>
      </c>
      <c r="Q68" s="11">
        <f t="shared" ref="Q68" si="384">P68+1</f>
        <v>13</v>
      </c>
      <c r="R68" s="11">
        <f t="shared" ref="R68" si="385">Q68+1</f>
        <v>14</v>
      </c>
      <c r="S68" s="11">
        <f t="shared" ref="S68" si="386">R68+1</f>
        <v>15</v>
      </c>
      <c r="T68" s="11">
        <f t="shared" ref="T68" si="387">S68+1</f>
        <v>16</v>
      </c>
      <c r="U68" s="11">
        <f t="shared" ref="U68" si="388">T68+1</f>
        <v>17</v>
      </c>
      <c r="V68" s="11">
        <f t="shared" ref="V68" si="389">U68+1</f>
        <v>18</v>
      </c>
      <c r="W68" s="11">
        <f t="shared" ref="W68" si="390">V68+1</f>
        <v>19</v>
      </c>
      <c r="X68" s="11">
        <f t="shared" ref="X68" si="391">W68+1</f>
        <v>20</v>
      </c>
    </row>
    <row r="69" spans="2:24" s="6" customFormat="1" x14ac:dyDescent="0.25">
      <c r="B69" s="10"/>
      <c r="C69" s="10" t="s">
        <v>6</v>
      </c>
      <c r="D69" s="10"/>
      <c r="E69" s="13">
        <f>Zonnepanelen1!Q41</f>
        <v>968</v>
      </c>
      <c r="F69" s="13">
        <f>E69</f>
        <v>968</v>
      </c>
      <c r="G69" s="13">
        <f t="shared" ref="G69" si="392">F69</f>
        <v>968</v>
      </c>
      <c r="H69" s="13">
        <f t="shared" ref="H69:H70" si="393">G69</f>
        <v>968</v>
      </c>
      <c r="I69" s="13">
        <f t="shared" ref="I69:I70" si="394">H69</f>
        <v>968</v>
      </c>
      <c r="J69" s="13">
        <f t="shared" ref="J69:J70" si="395">I69</f>
        <v>968</v>
      </c>
      <c r="K69" s="13">
        <f t="shared" ref="K69:K70" si="396">J69</f>
        <v>968</v>
      </c>
      <c r="L69" s="13">
        <f t="shared" ref="L69:L70" si="397">K69</f>
        <v>968</v>
      </c>
      <c r="M69" s="13">
        <f t="shared" ref="M69:M70" si="398">L69</f>
        <v>968</v>
      </c>
      <c r="N69" s="13">
        <f t="shared" ref="N69:N70" si="399">M69</f>
        <v>968</v>
      </c>
      <c r="O69" s="13">
        <f t="shared" ref="O69:O70" si="400">N69</f>
        <v>968</v>
      </c>
      <c r="P69" s="13">
        <f t="shared" ref="P69:P70" si="401">O69</f>
        <v>968</v>
      </c>
      <c r="Q69" s="13">
        <f t="shared" ref="Q69:Q70" si="402">P69</f>
        <v>968</v>
      </c>
      <c r="R69" s="13">
        <f t="shared" ref="R69:R70" si="403">Q69</f>
        <v>968</v>
      </c>
      <c r="S69" s="13">
        <f t="shared" ref="S69:S70" si="404">R69</f>
        <v>968</v>
      </c>
      <c r="T69" s="13">
        <f t="shared" ref="T69:T70" si="405">S69</f>
        <v>968</v>
      </c>
      <c r="U69" s="13">
        <f t="shared" ref="U69:U70" si="406">T69</f>
        <v>968</v>
      </c>
      <c r="V69" s="13">
        <f t="shared" ref="V69:V70" si="407">U69</f>
        <v>968</v>
      </c>
      <c r="W69" s="13">
        <f t="shared" ref="W69:W70" si="408">V69</f>
        <v>968</v>
      </c>
      <c r="X69" s="13">
        <f t="shared" ref="X69:X70" si="409">W69</f>
        <v>968</v>
      </c>
    </row>
    <row r="70" spans="2:24" s="6" customFormat="1" x14ac:dyDescent="0.25">
      <c r="B70" s="10"/>
      <c r="C70" s="10" t="s">
        <v>7</v>
      </c>
      <c r="D70" s="14">
        <f>Zonnepanelen1!$F$29</f>
        <v>2.5000000000000001E-2</v>
      </c>
      <c r="E70" s="14"/>
      <c r="F70" s="14">
        <f>D70</f>
        <v>2.5000000000000001E-2</v>
      </c>
      <c r="G70" s="14">
        <f>F70</f>
        <v>2.5000000000000001E-2</v>
      </c>
      <c r="H70" s="14">
        <f t="shared" si="393"/>
        <v>2.5000000000000001E-2</v>
      </c>
      <c r="I70" s="14">
        <f t="shared" si="394"/>
        <v>2.5000000000000001E-2</v>
      </c>
      <c r="J70" s="14">
        <f t="shared" si="395"/>
        <v>2.5000000000000001E-2</v>
      </c>
      <c r="K70" s="14">
        <f t="shared" si="396"/>
        <v>2.5000000000000001E-2</v>
      </c>
      <c r="L70" s="14">
        <f t="shared" si="397"/>
        <v>2.5000000000000001E-2</v>
      </c>
      <c r="M70" s="14">
        <f t="shared" si="398"/>
        <v>2.5000000000000001E-2</v>
      </c>
      <c r="N70" s="14">
        <f t="shared" si="399"/>
        <v>2.5000000000000001E-2</v>
      </c>
      <c r="O70" s="14">
        <f t="shared" si="400"/>
        <v>2.5000000000000001E-2</v>
      </c>
      <c r="P70" s="14">
        <f t="shared" si="401"/>
        <v>2.5000000000000001E-2</v>
      </c>
      <c r="Q70" s="14">
        <f t="shared" si="402"/>
        <v>2.5000000000000001E-2</v>
      </c>
      <c r="R70" s="14">
        <f t="shared" si="403"/>
        <v>2.5000000000000001E-2</v>
      </c>
      <c r="S70" s="14">
        <f t="shared" si="404"/>
        <v>2.5000000000000001E-2</v>
      </c>
      <c r="T70" s="14">
        <f t="shared" si="405"/>
        <v>2.5000000000000001E-2</v>
      </c>
      <c r="U70" s="14">
        <f t="shared" si="406"/>
        <v>2.5000000000000001E-2</v>
      </c>
      <c r="V70" s="14">
        <f t="shared" si="407"/>
        <v>2.5000000000000001E-2</v>
      </c>
      <c r="W70" s="14">
        <f t="shared" si="408"/>
        <v>2.5000000000000001E-2</v>
      </c>
      <c r="X70" s="14">
        <f t="shared" si="409"/>
        <v>2.5000000000000001E-2</v>
      </c>
    </row>
    <row r="71" spans="2:24" s="6" customFormat="1" x14ac:dyDescent="0.25">
      <c r="B71" s="10"/>
      <c r="C71" s="10" t="s">
        <v>3</v>
      </c>
      <c r="D71" s="15"/>
      <c r="E71" s="15">
        <v>1</v>
      </c>
      <c r="F71" s="15">
        <f>E71*(1+F70)</f>
        <v>1.0249999999999999</v>
      </c>
      <c r="G71" s="15">
        <f t="shared" ref="G71" si="410">F71*(1+G70)</f>
        <v>1.0506249999999999</v>
      </c>
      <c r="H71" s="15">
        <f t="shared" ref="H71" si="411">G71*(1+H70)</f>
        <v>1.0768906249999999</v>
      </c>
      <c r="I71" s="15">
        <f t="shared" ref="I71" si="412">H71*(1+I70)</f>
        <v>1.1038128906249998</v>
      </c>
      <c r="J71" s="15">
        <f t="shared" ref="J71" si="413">I71*(1+J70)</f>
        <v>1.1314082128906247</v>
      </c>
      <c r="K71" s="15">
        <f t="shared" ref="K71" si="414">J71*(1+K70)</f>
        <v>1.1596934182128902</v>
      </c>
      <c r="L71" s="15">
        <f t="shared" ref="L71" si="415">K71*(1+L70)</f>
        <v>1.1886857536682123</v>
      </c>
      <c r="M71" s="15">
        <f t="shared" ref="M71" si="416">L71*(1+M70)</f>
        <v>1.2184028975099175</v>
      </c>
      <c r="N71" s="15">
        <f t="shared" ref="N71" si="417">M71*(1+N70)</f>
        <v>1.2488629699476652</v>
      </c>
      <c r="O71" s="15">
        <f t="shared" ref="O71" si="418">N71*(1+O70)</f>
        <v>1.2800845441963566</v>
      </c>
      <c r="P71" s="15">
        <f t="shared" ref="P71" si="419">O71*(1+P70)</f>
        <v>1.3120866578012655</v>
      </c>
      <c r="Q71" s="15">
        <f t="shared" ref="Q71" si="420">P71*(1+Q70)</f>
        <v>1.3448888242462971</v>
      </c>
      <c r="R71" s="15">
        <f t="shared" ref="R71" si="421">Q71*(1+R70)</f>
        <v>1.3785110448524545</v>
      </c>
      <c r="S71" s="15">
        <f t="shared" ref="S71" si="422">R71*(1+S70)</f>
        <v>1.4129738209737657</v>
      </c>
      <c r="T71" s="15">
        <f t="shared" ref="T71" si="423">S71*(1+T70)</f>
        <v>1.4482981664981096</v>
      </c>
      <c r="U71" s="15">
        <f t="shared" ref="U71" si="424">T71*(1+U70)</f>
        <v>1.4845056206605622</v>
      </c>
      <c r="V71" s="15">
        <f t="shared" ref="V71" si="425">U71*(1+V70)</f>
        <v>1.5216182611770761</v>
      </c>
      <c r="W71" s="15">
        <f t="shared" ref="W71" si="426">V71*(1+W70)</f>
        <v>1.5596587177065029</v>
      </c>
      <c r="X71" s="15">
        <f t="shared" ref="X71" si="427">W71*(1+X70)</f>
        <v>1.5986501856491653</v>
      </c>
    </row>
    <row r="72" spans="2:24" s="6" customFormat="1" x14ac:dyDescent="0.25">
      <c r="B72" s="10"/>
      <c r="C72" s="16" t="s">
        <v>8</v>
      </c>
      <c r="D72" s="16"/>
      <c r="E72" s="17">
        <f>E69*E71</f>
        <v>968</v>
      </c>
      <c r="F72" s="17">
        <f>F71*F69</f>
        <v>992.19999999999993</v>
      </c>
      <c r="G72" s="17">
        <f t="shared" ref="G72:X72" si="428">G71*G69</f>
        <v>1017.0049999999999</v>
      </c>
      <c r="H72" s="17">
        <f t="shared" si="428"/>
        <v>1042.4301249999999</v>
      </c>
      <c r="I72" s="17">
        <f t="shared" si="428"/>
        <v>1068.4908781249999</v>
      </c>
      <c r="J72" s="17">
        <f t="shared" si="428"/>
        <v>1095.2031500781247</v>
      </c>
      <c r="K72" s="17">
        <f t="shared" si="428"/>
        <v>1122.5832288300776</v>
      </c>
      <c r="L72" s="17">
        <f t="shared" si="428"/>
        <v>1150.6478095508294</v>
      </c>
      <c r="M72" s="17">
        <f t="shared" si="428"/>
        <v>1179.4140047896001</v>
      </c>
      <c r="N72" s="17">
        <f t="shared" si="428"/>
        <v>1208.89935490934</v>
      </c>
      <c r="O72" s="17">
        <f t="shared" si="428"/>
        <v>1239.1218387820732</v>
      </c>
      <c r="P72" s="17">
        <f t="shared" si="428"/>
        <v>1270.099884751625</v>
      </c>
      <c r="Q72" s="17">
        <f t="shared" si="428"/>
        <v>1301.8523818704157</v>
      </c>
      <c r="R72" s="17">
        <f t="shared" si="428"/>
        <v>1334.398691417176</v>
      </c>
      <c r="S72" s="17">
        <f t="shared" si="428"/>
        <v>1367.7586587026051</v>
      </c>
      <c r="T72" s="17">
        <f t="shared" si="428"/>
        <v>1401.95262517017</v>
      </c>
      <c r="U72" s="17">
        <f t="shared" si="428"/>
        <v>1437.0014407994242</v>
      </c>
      <c r="V72" s="17">
        <f t="shared" si="428"/>
        <v>1472.9264768194096</v>
      </c>
      <c r="W72" s="17">
        <f t="shared" si="428"/>
        <v>1509.7496387398949</v>
      </c>
      <c r="X72" s="17">
        <f t="shared" si="428"/>
        <v>1547.493379708392</v>
      </c>
    </row>
    <row r="73" spans="2:24" s="6" customFormat="1" x14ac:dyDescent="0.25">
      <c r="B73" s="10"/>
      <c r="C73" s="31" t="s">
        <v>48</v>
      </c>
      <c r="D73" s="31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>
        <f>P72</f>
        <v>1270.099884751625</v>
      </c>
      <c r="Q73" s="38"/>
      <c r="R73" s="38"/>
      <c r="S73" s="38"/>
      <c r="T73" s="38"/>
      <c r="U73" s="38"/>
      <c r="V73" s="38"/>
      <c r="W73" s="38"/>
      <c r="X73" s="38"/>
    </row>
    <row r="74" spans="2:24" s="6" customFormat="1" x14ac:dyDescent="0.25">
      <c r="B74" s="10"/>
      <c r="C74" s="10" t="s">
        <v>9</v>
      </c>
      <c r="D74" s="14">
        <f>Zonnepanelen1!$F$31</f>
        <v>0.06</v>
      </c>
      <c r="E74" s="14"/>
      <c r="F74" s="14">
        <f>D74</f>
        <v>0.06</v>
      </c>
      <c r="G74" s="14">
        <f t="shared" ref="G74" si="429">F74</f>
        <v>0.06</v>
      </c>
      <c r="H74" s="14">
        <f t="shared" ref="H74" si="430">G74</f>
        <v>0.06</v>
      </c>
      <c r="I74" s="14">
        <f t="shared" ref="I74" si="431">H74</f>
        <v>0.06</v>
      </c>
      <c r="J74" s="14">
        <f t="shared" ref="J74" si="432">I74</f>
        <v>0.06</v>
      </c>
      <c r="K74" s="14">
        <f t="shared" ref="K74" si="433">J74</f>
        <v>0.06</v>
      </c>
      <c r="L74" s="14">
        <f t="shared" ref="L74" si="434">K74</f>
        <v>0.06</v>
      </c>
      <c r="M74" s="14">
        <f t="shared" ref="M74" si="435">L74</f>
        <v>0.06</v>
      </c>
      <c r="N74" s="14">
        <f t="shared" ref="N74" si="436">M74</f>
        <v>0.06</v>
      </c>
      <c r="O74" s="14">
        <f t="shared" ref="O74" si="437">N74</f>
        <v>0.06</v>
      </c>
      <c r="P74" s="14">
        <f t="shared" ref="P74" si="438">O74</f>
        <v>0.06</v>
      </c>
      <c r="Q74" s="14">
        <f t="shared" ref="Q74" si="439">P74</f>
        <v>0.06</v>
      </c>
      <c r="R74" s="14">
        <f t="shared" ref="R74" si="440">Q74</f>
        <v>0.06</v>
      </c>
      <c r="S74" s="14">
        <f t="shared" ref="S74" si="441">R74</f>
        <v>0.06</v>
      </c>
      <c r="T74" s="14">
        <f t="shared" ref="T74" si="442">S74</f>
        <v>0.06</v>
      </c>
      <c r="U74" s="14">
        <f t="shared" ref="U74" si="443">T74</f>
        <v>0.06</v>
      </c>
      <c r="V74" s="14">
        <f t="shared" ref="V74" si="444">U74</f>
        <v>0.06</v>
      </c>
      <c r="W74" s="14">
        <f t="shared" ref="W74" si="445">V74</f>
        <v>0.06</v>
      </c>
      <c r="X74" s="14">
        <f t="shared" ref="X74" si="446">W74</f>
        <v>0.06</v>
      </c>
    </row>
    <row r="75" spans="2:24" s="6" customFormat="1" x14ac:dyDescent="0.25">
      <c r="B75" s="10"/>
      <c r="C75" s="10" t="s">
        <v>3</v>
      </c>
      <c r="D75" s="15"/>
      <c r="E75" s="15">
        <v>1</v>
      </c>
      <c r="F75" s="15">
        <f>E75*(1+F74)</f>
        <v>1.06</v>
      </c>
      <c r="G75" s="15">
        <f t="shared" ref="G75" si="447">F75*(1+G74)</f>
        <v>1.1236000000000002</v>
      </c>
      <c r="H75" s="15">
        <f t="shared" ref="H75" si="448">G75*(1+H74)</f>
        <v>1.1910160000000003</v>
      </c>
      <c r="I75" s="15">
        <f t="shared" ref="I75" si="449">H75*(1+I74)</f>
        <v>1.2624769600000003</v>
      </c>
      <c r="J75" s="15">
        <f t="shared" ref="J75" si="450">I75*(1+J74)</f>
        <v>1.3382255776000005</v>
      </c>
      <c r="K75" s="15">
        <f t="shared" ref="K75" si="451">J75*(1+K74)</f>
        <v>1.4185191122560006</v>
      </c>
      <c r="L75" s="15">
        <f t="shared" ref="L75" si="452">K75*(1+L74)</f>
        <v>1.5036302589913606</v>
      </c>
      <c r="M75" s="15">
        <f t="shared" ref="M75" si="453">L75*(1+M74)</f>
        <v>1.5938480745308423</v>
      </c>
      <c r="N75" s="15">
        <f t="shared" ref="N75" si="454">M75*(1+N74)</f>
        <v>1.6894789590026928</v>
      </c>
      <c r="O75" s="15">
        <f t="shared" ref="O75" si="455">N75*(1+O74)</f>
        <v>1.7908476965428546</v>
      </c>
      <c r="P75" s="15">
        <f t="shared" ref="P75" si="456">O75*(1+P74)</f>
        <v>1.8982985583354259</v>
      </c>
      <c r="Q75" s="15">
        <f t="shared" ref="Q75" si="457">P75*(1+Q74)</f>
        <v>2.0121964718355514</v>
      </c>
      <c r="R75" s="15">
        <f t="shared" ref="R75" si="458">Q75*(1+R74)</f>
        <v>2.1329282601456847</v>
      </c>
      <c r="S75" s="15">
        <f t="shared" ref="S75" si="459">R75*(1+S74)</f>
        <v>2.2609039557544257</v>
      </c>
      <c r="T75" s="15">
        <f t="shared" ref="T75" si="460">S75*(1+T74)</f>
        <v>2.3965581930996915</v>
      </c>
      <c r="U75" s="15">
        <f t="shared" ref="U75" si="461">T75*(1+U74)</f>
        <v>2.5403516846856733</v>
      </c>
      <c r="V75" s="15">
        <f t="shared" ref="V75" si="462">U75*(1+V74)</f>
        <v>2.692772785766814</v>
      </c>
      <c r="W75" s="15">
        <f t="shared" ref="W75" si="463">V75*(1+W74)</f>
        <v>2.8543391529128228</v>
      </c>
      <c r="X75" s="15">
        <f t="shared" ref="X75" si="464">W75*(1+X74)</f>
        <v>3.0255995020875925</v>
      </c>
    </row>
    <row r="76" spans="2:24" s="6" customFormat="1" x14ac:dyDescent="0.25">
      <c r="B76" s="10"/>
      <c r="C76" s="16" t="s">
        <v>10</v>
      </c>
      <c r="D76" s="20">
        <f>SUM(E76:X76)</f>
        <v>669.07277528849113</v>
      </c>
      <c r="E76" s="17">
        <f>E73/E75</f>
        <v>0</v>
      </c>
      <c r="F76" s="17">
        <f t="shared" ref="F76" si="465">F73/F75</f>
        <v>0</v>
      </c>
      <c r="G76" s="17">
        <f t="shared" ref="G76" si="466">G73/G75</f>
        <v>0</v>
      </c>
      <c r="H76" s="17">
        <f t="shared" ref="H76" si="467">H73/H75</f>
        <v>0</v>
      </c>
      <c r="I76" s="17">
        <f t="shared" ref="I76" si="468">I73/I75</f>
        <v>0</v>
      </c>
      <c r="J76" s="17">
        <f t="shared" ref="J76" si="469">J73/J75</f>
        <v>0</v>
      </c>
      <c r="K76" s="17">
        <f t="shared" ref="K76" si="470">K73/K75</f>
        <v>0</v>
      </c>
      <c r="L76" s="17">
        <f t="shared" ref="L76" si="471">L73/L75</f>
        <v>0</v>
      </c>
      <c r="M76" s="17">
        <f t="shared" ref="M76" si="472">M73/M75</f>
        <v>0</v>
      </c>
      <c r="N76" s="17">
        <f t="shared" ref="N76" si="473">N73/N75</f>
        <v>0</v>
      </c>
      <c r="O76" s="17">
        <f t="shared" ref="O76" si="474">O73/O75</f>
        <v>0</v>
      </c>
      <c r="P76" s="17">
        <f t="shared" ref="P76" si="475">P73/P75</f>
        <v>669.07277528849113</v>
      </c>
      <c r="Q76" s="17">
        <f t="shared" ref="Q76" si="476">Q73/Q75</f>
        <v>0</v>
      </c>
      <c r="R76" s="17">
        <f t="shared" ref="R76" si="477">R73/R75</f>
        <v>0</v>
      </c>
      <c r="S76" s="17">
        <f t="shared" ref="S76" si="478">S73/S75</f>
        <v>0</v>
      </c>
      <c r="T76" s="17">
        <f t="shared" ref="T76" si="479">T73/T75</f>
        <v>0</v>
      </c>
      <c r="U76" s="17">
        <f t="shared" ref="U76" si="480">U73/U75</f>
        <v>0</v>
      </c>
      <c r="V76" s="17">
        <f t="shared" ref="V76" si="481">V73/V75</f>
        <v>0</v>
      </c>
      <c r="W76" s="17">
        <f t="shared" ref="W76" si="482">W73/W75</f>
        <v>0</v>
      </c>
      <c r="X76" s="17">
        <f t="shared" ref="X76" si="483">X73/X75</f>
        <v>0</v>
      </c>
    </row>
    <row r="77" spans="2:24" s="6" customFormat="1" x14ac:dyDescent="0.25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</row>
    <row r="78" spans="2:24" s="6" customFormat="1" x14ac:dyDescent="0.25">
      <c r="B78" s="10"/>
      <c r="C78" s="12" t="s">
        <v>58</v>
      </c>
      <c r="D78" s="18" t="s">
        <v>11</v>
      </c>
      <c r="E78" s="11">
        <v>1</v>
      </c>
      <c r="F78" s="11">
        <f>E78+1</f>
        <v>2</v>
      </c>
      <c r="G78" s="11">
        <f t="shared" ref="G78" si="484">F78+1</f>
        <v>3</v>
      </c>
      <c r="H78" s="11">
        <f t="shared" ref="H78" si="485">G78+1</f>
        <v>4</v>
      </c>
      <c r="I78" s="11">
        <f t="shared" ref="I78" si="486">H78+1</f>
        <v>5</v>
      </c>
      <c r="J78" s="11">
        <f t="shared" ref="J78" si="487">I78+1</f>
        <v>6</v>
      </c>
      <c r="K78" s="11">
        <f t="shared" ref="K78" si="488">J78+1</f>
        <v>7</v>
      </c>
      <c r="L78" s="11">
        <f t="shared" ref="L78" si="489">K78+1</f>
        <v>8</v>
      </c>
      <c r="M78" s="11">
        <f t="shared" ref="M78" si="490">L78+1</f>
        <v>9</v>
      </c>
      <c r="N78" s="11">
        <f t="shared" ref="N78" si="491">M78+1</f>
        <v>10</v>
      </c>
      <c r="O78" s="11">
        <f t="shared" ref="O78" si="492">N78+1</f>
        <v>11</v>
      </c>
      <c r="P78" s="11">
        <f t="shared" ref="P78" si="493">O78+1</f>
        <v>12</v>
      </c>
      <c r="Q78" s="11">
        <f t="shared" ref="Q78" si="494">P78+1</f>
        <v>13</v>
      </c>
      <c r="R78" s="11">
        <f t="shared" ref="R78" si="495">Q78+1</f>
        <v>14</v>
      </c>
      <c r="S78" s="11">
        <f t="shared" ref="S78" si="496">R78+1</f>
        <v>15</v>
      </c>
      <c r="T78" s="11">
        <f t="shared" ref="T78" si="497">S78+1</f>
        <v>16</v>
      </c>
      <c r="U78" s="11">
        <f t="shared" ref="U78" si="498">T78+1</f>
        <v>17</v>
      </c>
      <c r="V78" s="11">
        <f t="shared" ref="V78" si="499">U78+1</f>
        <v>18</v>
      </c>
      <c r="W78" s="11">
        <f t="shared" ref="W78" si="500">V78+1</f>
        <v>19</v>
      </c>
      <c r="X78" s="11">
        <f t="shared" ref="X78" si="501">W78+1</f>
        <v>20</v>
      </c>
    </row>
    <row r="79" spans="2:24" s="6" customFormat="1" x14ac:dyDescent="0.25">
      <c r="B79" s="10"/>
      <c r="C79" s="10" t="s">
        <v>6</v>
      </c>
      <c r="D79" s="10"/>
      <c r="E79" s="13">
        <f>Zonnepanelen1!Q47</f>
        <v>612</v>
      </c>
      <c r="F79" s="13">
        <f>E79</f>
        <v>612</v>
      </c>
      <c r="G79" s="13">
        <f t="shared" ref="G79" si="502">F79</f>
        <v>612</v>
      </c>
      <c r="H79" s="13">
        <f t="shared" ref="H79:H80" si="503">G79</f>
        <v>612</v>
      </c>
      <c r="I79" s="13">
        <f t="shared" ref="I79:I80" si="504">H79</f>
        <v>612</v>
      </c>
      <c r="J79" s="13">
        <f t="shared" ref="J79:J80" si="505">I79</f>
        <v>612</v>
      </c>
      <c r="K79" s="13">
        <f t="shared" ref="K79:K80" si="506">J79</f>
        <v>612</v>
      </c>
      <c r="L79" s="13">
        <f t="shared" ref="L79:L80" si="507">K79</f>
        <v>612</v>
      </c>
      <c r="M79" s="13">
        <f t="shared" ref="M79:M80" si="508">L79</f>
        <v>612</v>
      </c>
      <c r="N79" s="13">
        <f t="shared" ref="N79:N80" si="509">M79</f>
        <v>612</v>
      </c>
      <c r="O79" s="13">
        <f t="shared" ref="O79:O80" si="510">N79</f>
        <v>612</v>
      </c>
      <c r="P79" s="13">
        <f t="shared" ref="P79:P80" si="511">O79</f>
        <v>612</v>
      </c>
      <c r="Q79" s="13">
        <f t="shared" ref="Q79:Q80" si="512">P79</f>
        <v>612</v>
      </c>
      <c r="R79" s="13">
        <f t="shared" ref="R79:R80" si="513">Q79</f>
        <v>612</v>
      </c>
      <c r="S79" s="13">
        <f t="shared" ref="S79:S80" si="514">R79</f>
        <v>612</v>
      </c>
      <c r="T79" s="13">
        <f t="shared" ref="T79:T80" si="515">S79</f>
        <v>612</v>
      </c>
      <c r="U79" s="13">
        <f t="shared" ref="U79:U80" si="516">T79</f>
        <v>612</v>
      </c>
      <c r="V79" s="13">
        <f t="shared" ref="V79:V80" si="517">U79</f>
        <v>612</v>
      </c>
      <c r="W79" s="13">
        <f t="shared" ref="W79:W80" si="518">V79</f>
        <v>612</v>
      </c>
      <c r="X79" s="13">
        <f t="shared" ref="X79:X80" si="519">W79</f>
        <v>612</v>
      </c>
    </row>
    <row r="80" spans="2:24" s="6" customFormat="1" x14ac:dyDescent="0.25">
      <c r="B80" s="10"/>
      <c r="C80" s="10" t="s">
        <v>7</v>
      </c>
      <c r="D80" s="14">
        <f>Zonnepanelen1!$F$30</f>
        <v>0.05</v>
      </c>
      <c r="E80" s="14"/>
      <c r="F80" s="14">
        <f>D80</f>
        <v>0.05</v>
      </c>
      <c r="G80" s="14">
        <f>F80</f>
        <v>0.05</v>
      </c>
      <c r="H80" s="14">
        <f t="shared" si="503"/>
        <v>0.05</v>
      </c>
      <c r="I80" s="14">
        <f t="shared" si="504"/>
        <v>0.05</v>
      </c>
      <c r="J80" s="14">
        <f t="shared" si="505"/>
        <v>0.05</v>
      </c>
      <c r="K80" s="14">
        <f t="shared" si="506"/>
        <v>0.05</v>
      </c>
      <c r="L80" s="14">
        <f t="shared" si="507"/>
        <v>0.05</v>
      </c>
      <c r="M80" s="14">
        <f t="shared" si="508"/>
        <v>0.05</v>
      </c>
      <c r="N80" s="14">
        <f t="shared" si="509"/>
        <v>0.05</v>
      </c>
      <c r="O80" s="14">
        <f t="shared" si="510"/>
        <v>0.05</v>
      </c>
      <c r="P80" s="14">
        <f t="shared" si="511"/>
        <v>0.05</v>
      </c>
      <c r="Q80" s="14">
        <f t="shared" si="512"/>
        <v>0.05</v>
      </c>
      <c r="R80" s="14">
        <f t="shared" si="513"/>
        <v>0.05</v>
      </c>
      <c r="S80" s="14">
        <f t="shared" si="514"/>
        <v>0.05</v>
      </c>
      <c r="T80" s="14">
        <f t="shared" si="515"/>
        <v>0.05</v>
      </c>
      <c r="U80" s="14">
        <f t="shared" si="516"/>
        <v>0.05</v>
      </c>
      <c r="V80" s="14">
        <f t="shared" si="517"/>
        <v>0.05</v>
      </c>
      <c r="W80" s="14">
        <f t="shared" si="518"/>
        <v>0.05</v>
      </c>
      <c r="X80" s="14">
        <f t="shared" si="519"/>
        <v>0.05</v>
      </c>
    </row>
    <row r="81" spans="2:24" s="6" customFormat="1" x14ac:dyDescent="0.25">
      <c r="B81" s="10"/>
      <c r="C81" s="10" t="s">
        <v>3</v>
      </c>
      <c r="D81" s="15"/>
      <c r="E81" s="15">
        <v>1</v>
      </c>
      <c r="F81" s="15">
        <f>E81*(1+F80)</f>
        <v>1.05</v>
      </c>
      <c r="G81" s="15">
        <f t="shared" ref="G81" si="520">F81*(1+G80)</f>
        <v>1.1025</v>
      </c>
      <c r="H81" s="15">
        <f t="shared" ref="H81" si="521">G81*(1+H80)</f>
        <v>1.1576250000000001</v>
      </c>
      <c r="I81" s="15">
        <f t="shared" ref="I81" si="522">H81*(1+I80)</f>
        <v>1.2155062500000002</v>
      </c>
      <c r="J81" s="15">
        <f t="shared" ref="J81" si="523">I81*(1+J80)</f>
        <v>1.2762815625000004</v>
      </c>
      <c r="K81" s="15">
        <f t="shared" ref="K81" si="524">J81*(1+K80)</f>
        <v>1.3400956406250004</v>
      </c>
      <c r="L81" s="15">
        <f t="shared" ref="L81" si="525">K81*(1+L80)</f>
        <v>1.4071004226562505</v>
      </c>
      <c r="M81" s="15">
        <f t="shared" ref="M81" si="526">L81*(1+M80)</f>
        <v>1.477455443789063</v>
      </c>
      <c r="N81" s="15">
        <f t="shared" ref="N81" si="527">M81*(1+N80)</f>
        <v>1.5513282159785162</v>
      </c>
      <c r="O81" s="15">
        <f t="shared" ref="O81" si="528">N81*(1+O80)</f>
        <v>1.628894626777442</v>
      </c>
      <c r="P81" s="15">
        <f t="shared" ref="P81" si="529">O81*(1+P80)</f>
        <v>1.7103393581163142</v>
      </c>
      <c r="Q81" s="15">
        <f t="shared" ref="Q81" si="530">P81*(1+Q80)</f>
        <v>1.7958563260221301</v>
      </c>
      <c r="R81" s="15">
        <f t="shared" ref="R81" si="531">Q81*(1+R80)</f>
        <v>1.8856491423232367</v>
      </c>
      <c r="S81" s="15">
        <f t="shared" ref="S81" si="532">R81*(1+S80)</f>
        <v>1.9799315994393987</v>
      </c>
      <c r="T81" s="15">
        <f t="shared" ref="T81" si="533">S81*(1+T80)</f>
        <v>2.0789281794113688</v>
      </c>
      <c r="U81" s="15">
        <f t="shared" ref="U81" si="534">T81*(1+U80)</f>
        <v>2.1828745883819374</v>
      </c>
      <c r="V81" s="15">
        <f t="shared" ref="V81" si="535">U81*(1+V80)</f>
        <v>2.2920183178010345</v>
      </c>
      <c r="W81" s="15">
        <f t="shared" ref="W81" si="536">V81*(1+W80)</f>
        <v>2.4066192336910861</v>
      </c>
      <c r="X81" s="15">
        <f t="shared" ref="X81" si="537">W81*(1+X80)</f>
        <v>2.5269501953756404</v>
      </c>
    </row>
    <row r="82" spans="2:24" s="6" customFormat="1" x14ac:dyDescent="0.25">
      <c r="B82" s="10"/>
      <c r="C82" s="16" t="s">
        <v>8</v>
      </c>
      <c r="D82" s="16"/>
      <c r="E82" s="17">
        <f>E79*E81</f>
        <v>612</v>
      </c>
      <c r="F82" s="17">
        <f>F81*F79</f>
        <v>642.6</v>
      </c>
      <c r="G82" s="17">
        <f t="shared" ref="G82:X82" si="538">G81*G79</f>
        <v>674.73</v>
      </c>
      <c r="H82" s="17">
        <f t="shared" si="538"/>
        <v>708.46650000000011</v>
      </c>
      <c r="I82" s="17">
        <f t="shared" si="538"/>
        <v>743.88982500000009</v>
      </c>
      <c r="J82" s="17">
        <f t="shared" si="538"/>
        <v>781.08431625000026</v>
      </c>
      <c r="K82" s="17">
        <f t="shared" si="538"/>
        <v>820.1385320625003</v>
      </c>
      <c r="L82" s="17">
        <f t="shared" si="538"/>
        <v>861.14545866562526</v>
      </c>
      <c r="M82" s="17">
        <f t="shared" si="538"/>
        <v>904.20273159890655</v>
      </c>
      <c r="N82" s="17">
        <f t="shared" si="538"/>
        <v>949.41286817885191</v>
      </c>
      <c r="O82" s="17">
        <f t="shared" si="538"/>
        <v>996.88351158779449</v>
      </c>
      <c r="P82" s="17">
        <f t="shared" si="538"/>
        <v>1046.7276871671843</v>
      </c>
      <c r="Q82" s="17">
        <f t="shared" si="538"/>
        <v>1099.0640715255436</v>
      </c>
      <c r="R82" s="17">
        <f t="shared" si="538"/>
        <v>1154.0172751018208</v>
      </c>
      <c r="S82" s="17">
        <f t="shared" si="538"/>
        <v>1211.718138856912</v>
      </c>
      <c r="T82" s="17">
        <f t="shared" si="538"/>
        <v>1272.3040457997577</v>
      </c>
      <c r="U82" s="17">
        <f t="shared" si="538"/>
        <v>1335.9192480897457</v>
      </c>
      <c r="V82" s="17">
        <f t="shared" si="538"/>
        <v>1402.7152104942331</v>
      </c>
      <c r="W82" s="17">
        <f t="shared" si="538"/>
        <v>1472.8509710189446</v>
      </c>
      <c r="X82" s="17">
        <f t="shared" si="538"/>
        <v>1546.493519569892</v>
      </c>
    </row>
    <row r="83" spans="2:24" s="6" customFormat="1" x14ac:dyDescent="0.25">
      <c r="B83" s="10"/>
      <c r="C83" s="31" t="s">
        <v>48</v>
      </c>
      <c r="D83" s="31"/>
      <c r="E83" s="38">
        <f t="shared" ref="E83" si="539">E82</f>
        <v>612</v>
      </c>
      <c r="F83" s="38">
        <f t="shared" ref="F83:X83" si="540">F82</f>
        <v>642.6</v>
      </c>
      <c r="G83" s="38">
        <f t="shared" si="540"/>
        <v>674.73</v>
      </c>
      <c r="H83" s="38">
        <f t="shared" si="540"/>
        <v>708.46650000000011</v>
      </c>
      <c r="I83" s="38">
        <f t="shared" si="540"/>
        <v>743.88982500000009</v>
      </c>
      <c r="J83" s="38">
        <f t="shared" si="540"/>
        <v>781.08431625000026</v>
      </c>
      <c r="K83" s="38">
        <f t="shared" si="540"/>
        <v>820.1385320625003</v>
      </c>
      <c r="L83" s="38">
        <f t="shared" si="540"/>
        <v>861.14545866562526</v>
      </c>
      <c r="M83" s="38">
        <f t="shared" si="540"/>
        <v>904.20273159890655</v>
      </c>
      <c r="N83" s="38">
        <f t="shared" si="540"/>
        <v>949.41286817885191</v>
      </c>
      <c r="O83" s="38">
        <f t="shared" si="540"/>
        <v>996.88351158779449</v>
      </c>
      <c r="P83" s="38">
        <f t="shared" si="540"/>
        <v>1046.7276871671843</v>
      </c>
      <c r="Q83" s="38">
        <f t="shared" si="540"/>
        <v>1099.0640715255436</v>
      </c>
      <c r="R83" s="38">
        <f t="shared" si="540"/>
        <v>1154.0172751018208</v>
      </c>
      <c r="S83" s="38">
        <f t="shared" si="540"/>
        <v>1211.718138856912</v>
      </c>
      <c r="T83" s="38">
        <f t="shared" si="540"/>
        <v>1272.3040457997577</v>
      </c>
      <c r="U83" s="38">
        <f t="shared" si="540"/>
        <v>1335.9192480897457</v>
      </c>
      <c r="V83" s="38">
        <f t="shared" si="540"/>
        <v>1402.7152104942331</v>
      </c>
      <c r="W83" s="38">
        <f t="shared" si="540"/>
        <v>1472.8509710189446</v>
      </c>
      <c r="X83" s="38">
        <f t="shared" si="540"/>
        <v>1546.493519569892</v>
      </c>
    </row>
    <row r="84" spans="2:24" s="6" customFormat="1" x14ac:dyDescent="0.25">
      <c r="B84" s="10"/>
      <c r="C84" s="10" t="s">
        <v>9</v>
      </c>
      <c r="D84" s="14">
        <f>Zonnepanelen1!$F$31</f>
        <v>0.06</v>
      </c>
      <c r="E84" s="14"/>
      <c r="F84" s="14">
        <f>D84</f>
        <v>0.06</v>
      </c>
      <c r="G84" s="14">
        <f t="shared" ref="G84" si="541">F84</f>
        <v>0.06</v>
      </c>
      <c r="H84" s="14">
        <f t="shared" ref="H84" si="542">G84</f>
        <v>0.06</v>
      </c>
      <c r="I84" s="14">
        <f t="shared" ref="I84" si="543">H84</f>
        <v>0.06</v>
      </c>
      <c r="J84" s="14">
        <f t="shared" ref="J84" si="544">I84</f>
        <v>0.06</v>
      </c>
      <c r="K84" s="14">
        <f t="shared" ref="K84" si="545">J84</f>
        <v>0.06</v>
      </c>
      <c r="L84" s="14">
        <f t="shared" ref="L84" si="546">K84</f>
        <v>0.06</v>
      </c>
      <c r="M84" s="14">
        <f t="shared" ref="M84" si="547">L84</f>
        <v>0.06</v>
      </c>
      <c r="N84" s="14">
        <f t="shared" ref="N84" si="548">M84</f>
        <v>0.06</v>
      </c>
      <c r="O84" s="14">
        <f t="shared" ref="O84" si="549">N84</f>
        <v>0.06</v>
      </c>
      <c r="P84" s="14">
        <f t="shared" ref="P84" si="550">O84</f>
        <v>0.06</v>
      </c>
      <c r="Q84" s="14">
        <f t="shared" ref="Q84" si="551">P84</f>
        <v>0.06</v>
      </c>
      <c r="R84" s="14">
        <f t="shared" ref="R84" si="552">Q84</f>
        <v>0.06</v>
      </c>
      <c r="S84" s="14">
        <f t="shared" ref="S84" si="553">R84</f>
        <v>0.06</v>
      </c>
      <c r="T84" s="14">
        <f t="shared" ref="T84" si="554">S84</f>
        <v>0.06</v>
      </c>
      <c r="U84" s="14">
        <f t="shared" ref="U84" si="555">T84</f>
        <v>0.06</v>
      </c>
      <c r="V84" s="14">
        <f t="shared" ref="V84" si="556">U84</f>
        <v>0.06</v>
      </c>
      <c r="W84" s="14">
        <f t="shared" ref="W84" si="557">V84</f>
        <v>0.06</v>
      </c>
      <c r="X84" s="14">
        <f t="shared" ref="X84" si="558">W84</f>
        <v>0.06</v>
      </c>
    </row>
    <row r="85" spans="2:24" s="6" customFormat="1" x14ac:dyDescent="0.25">
      <c r="B85" s="10"/>
      <c r="C85" s="10" t="s">
        <v>3</v>
      </c>
      <c r="D85" s="15"/>
      <c r="E85" s="15">
        <v>1</v>
      </c>
      <c r="F85" s="15">
        <f>E85*(1+F84)</f>
        <v>1.06</v>
      </c>
      <c r="G85" s="15">
        <f t="shared" ref="G85" si="559">F85*(1+G84)</f>
        <v>1.1236000000000002</v>
      </c>
      <c r="H85" s="15">
        <f t="shared" ref="H85" si="560">G85*(1+H84)</f>
        <v>1.1910160000000003</v>
      </c>
      <c r="I85" s="15">
        <f t="shared" ref="I85" si="561">H85*(1+I84)</f>
        <v>1.2624769600000003</v>
      </c>
      <c r="J85" s="15">
        <f t="shared" ref="J85" si="562">I85*(1+J84)</f>
        <v>1.3382255776000005</v>
      </c>
      <c r="K85" s="15">
        <f t="shared" ref="K85" si="563">J85*(1+K84)</f>
        <v>1.4185191122560006</v>
      </c>
      <c r="L85" s="15">
        <f t="shared" ref="L85" si="564">K85*(1+L84)</f>
        <v>1.5036302589913606</v>
      </c>
      <c r="M85" s="15">
        <f t="shared" ref="M85" si="565">L85*(1+M84)</f>
        <v>1.5938480745308423</v>
      </c>
      <c r="N85" s="15">
        <f t="shared" ref="N85" si="566">M85*(1+N84)</f>
        <v>1.6894789590026928</v>
      </c>
      <c r="O85" s="15">
        <f t="shared" ref="O85" si="567">N85*(1+O84)</f>
        <v>1.7908476965428546</v>
      </c>
      <c r="P85" s="15">
        <f t="shared" ref="P85" si="568">O85*(1+P84)</f>
        <v>1.8982985583354259</v>
      </c>
      <c r="Q85" s="15">
        <f t="shared" ref="Q85" si="569">P85*(1+Q84)</f>
        <v>2.0121964718355514</v>
      </c>
      <c r="R85" s="15">
        <f t="shared" ref="R85" si="570">Q85*(1+R84)</f>
        <v>2.1329282601456847</v>
      </c>
      <c r="S85" s="15">
        <f t="shared" ref="S85" si="571">R85*(1+S84)</f>
        <v>2.2609039557544257</v>
      </c>
      <c r="T85" s="15">
        <f t="shared" ref="T85" si="572">S85*(1+T84)</f>
        <v>2.3965581930996915</v>
      </c>
      <c r="U85" s="15">
        <f t="shared" ref="U85" si="573">T85*(1+U84)</f>
        <v>2.5403516846856733</v>
      </c>
      <c r="V85" s="15">
        <f t="shared" ref="V85" si="574">U85*(1+V84)</f>
        <v>2.692772785766814</v>
      </c>
      <c r="W85" s="15">
        <f t="shared" ref="W85" si="575">V85*(1+W84)</f>
        <v>2.8543391529128228</v>
      </c>
      <c r="X85" s="15">
        <f t="shared" ref="X85" si="576">W85*(1+X84)</f>
        <v>3.0255995020875925</v>
      </c>
    </row>
    <row r="86" spans="2:24" s="6" customFormat="1" x14ac:dyDescent="0.25">
      <c r="B86" s="10"/>
      <c r="C86" s="16" t="s">
        <v>10</v>
      </c>
      <c r="D86" s="20">
        <f>SUM(E86:X86)</f>
        <v>11202.695968584392</v>
      </c>
      <c r="E86" s="17">
        <f>E83/E85</f>
        <v>612</v>
      </c>
      <c r="F86" s="17">
        <f t="shared" ref="F86" si="577">F83/F85</f>
        <v>606.22641509433959</v>
      </c>
      <c r="G86" s="17">
        <f t="shared" ref="G86" si="578">G83/G85</f>
        <v>600.50729797080805</v>
      </c>
      <c r="H86" s="17">
        <f t="shared" ref="H86" si="579">H83/H85</f>
        <v>594.84213478240417</v>
      </c>
      <c r="I86" s="17">
        <f t="shared" ref="I86" si="580">I83/I85</f>
        <v>589.23041652973995</v>
      </c>
      <c r="J86" s="17">
        <f t="shared" ref="J86" si="581">J83/J85</f>
        <v>583.67163901530853</v>
      </c>
      <c r="K86" s="17">
        <f t="shared" ref="K86" si="582">K83/K85</f>
        <v>578.16530279818301</v>
      </c>
      <c r="L86" s="17">
        <f t="shared" ref="L86" si="583">L83/L85</f>
        <v>572.71091314914349</v>
      </c>
      <c r="M86" s="17">
        <f t="shared" ref="M86" si="584">M83/M85</f>
        <v>567.30798000622701</v>
      </c>
      <c r="N86" s="17">
        <f t="shared" ref="N86" si="585">N83/N85</f>
        <v>561.95601793069659</v>
      </c>
      <c r="O86" s="17">
        <f t="shared" ref="O86" si="586">O83/O85</f>
        <v>556.65454606342587</v>
      </c>
      <c r="P86" s="17">
        <f t="shared" ref="P86" si="587">P83/P85</f>
        <v>551.40308808169539</v>
      </c>
      <c r="Q86" s="17">
        <f t="shared" ref="Q86" si="588">Q83/Q85</f>
        <v>546.20117215639641</v>
      </c>
      <c r="R86" s="17">
        <f t="shared" ref="R86" si="589">R83/R85</f>
        <v>541.04833090963803</v>
      </c>
      <c r="S86" s="17">
        <f t="shared" ref="S86" si="590">S83/S85</f>
        <v>535.94410137275463</v>
      </c>
      <c r="T86" s="17">
        <f t="shared" ref="T86" si="591">T83/T85</f>
        <v>530.88802494470974</v>
      </c>
      <c r="U86" s="17">
        <f t="shared" ref="U86" si="592">U83/U85</f>
        <v>525.87964735089179</v>
      </c>
      <c r="V86" s="17">
        <f t="shared" ref="V86" si="593">V83/V85</f>
        <v>520.91851860229849</v>
      </c>
      <c r="W86" s="17">
        <f t="shared" ref="W86" si="594">W83/W85</f>
        <v>516.00419295510687</v>
      </c>
      <c r="X86" s="17">
        <f t="shared" ref="X86" si="595">X83/X85</f>
        <v>511.13622887062473</v>
      </c>
    </row>
    <row r="87" spans="2:24" s="6" customFormat="1" x14ac:dyDescent="0.25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</row>
    <row r="89" spans="2:24" s="6" customFormat="1" x14ac:dyDescent="0.25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</row>
    <row r="90" spans="2:24" s="6" customFormat="1" ht="16.2" thickBot="1" x14ac:dyDescent="0.35">
      <c r="B90" s="10"/>
      <c r="C90" s="35" t="s">
        <v>60</v>
      </c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</row>
    <row r="91" spans="2:24" s="6" customFormat="1" x14ac:dyDescent="0.25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</row>
    <row r="92" spans="2:24" s="6" customFormat="1" x14ac:dyDescent="0.25">
      <c r="B92" s="10"/>
      <c r="C92" s="12" t="s">
        <v>62</v>
      </c>
      <c r="D92" s="18"/>
      <c r="E92" s="11">
        <v>1</v>
      </c>
      <c r="F92" s="11">
        <f>E92+1</f>
        <v>2</v>
      </c>
      <c r="G92" s="11">
        <f t="shared" ref="G92" si="596">F92+1</f>
        <v>3</v>
      </c>
      <c r="H92" s="11">
        <f t="shared" ref="H92" si="597">G92+1</f>
        <v>4</v>
      </c>
      <c r="I92" s="11">
        <f t="shared" ref="I92" si="598">H92+1</f>
        <v>5</v>
      </c>
      <c r="J92" s="11">
        <f t="shared" ref="J92" si="599">I92+1</f>
        <v>6</v>
      </c>
      <c r="K92" s="11">
        <f t="shared" ref="K92" si="600">J92+1</f>
        <v>7</v>
      </c>
      <c r="L92" s="11">
        <f t="shared" ref="L92" si="601">K92+1</f>
        <v>8</v>
      </c>
      <c r="M92" s="11">
        <f t="shared" ref="M92" si="602">L92+1</f>
        <v>9</v>
      </c>
      <c r="N92" s="11">
        <f t="shared" ref="N92" si="603">M92+1</f>
        <v>10</v>
      </c>
      <c r="O92" s="11">
        <f t="shared" ref="O92" si="604">N92+1</f>
        <v>11</v>
      </c>
      <c r="P92" s="11">
        <f t="shared" ref="P92" si="605">O92+1</f>
        <v>12</v>
      </c>
      <c r="Q92" s="11">
        <f t="shared" ref="Q92" si="606">P92+1</f>
        <v>13</v>
      </c>
      <c r="R92" s="11">
        <f t="shared" ref="R92" si="607">Q92+1</f>
        <v>14</v>
      </c>
      <c r="S92" s="11">
        <f t="shared" ref="S92" si="608">R92+1</f>
        <v>15</v>
      </c>
      <c r="T92" s="11">
        <f t="shared" ref="T92" si="609">S92+1</f>
        <v>16</v>
      </c>
      <c r="U92" s="11">
        <f t="shared" ref="U92" si="610">T92+1</f>
        <v>17</v>
      </c>
      <c r="V92" s="11">
        <f t="shared" ref="V92" si="611">U92+1</f>
        <v>18</v>
      </c>
      <c r="W92" s="11">
        <f t="shared" ref="W92" si="612">V92+1</f>
        <v>19</v>
      </c>
      <c r="X92" s="11">
        <f t="shared" ref="X92" si="613">W92+1</f>
        <v>20</v>
      </c>
    </row>
    <row r="93" spans="2:24" s="6" customFormat="1" x14ac:dyDescent="0.25">
      <c r="B93" s="10"/>
      <c r="C93" s="10" t="str">
        <f>Zonnepanelen1!$C$16</f>
        <v>Scenario 1</v>
      </c>
      <c r="D93" s="10" t="str">
        <f>C19</f>
        <v>Investering</v>
      </c>
      <c r="E93" s="13">
        <f>E27*-1</f>
        <v>0</v>
      </c>
      <c r="F93" s="13">
        <f t="shared" ref="F93:X93" si="614">F27*-1</f>
        <v>0</v>
      </c>
      <c r="G93" s="13">
        <f t="shared" si="614"/>
        <v>0</v>
      </c>
      <c r="H93" s="13">
        <f t="shared" si="614"/>
        <v>0</v>
      </c>
      <c r="I93" s="13">
        <f t="shared" si="614"/>
        <v>0</v>
      </c>
      <c r="J93" s="13">
        <f t="shared" si="614"/>
        <v>0</v>
      </c>
      <c r="K93" s="13">
        <f t="shared" si="614"/>
        <v>0</v>
      </c>
      <c r="L93" s="13">
        <f t="shared" si="614"/>
        <v>0</v>
      </c>
      <c r="M93" s="13">
        <f t="shared" si="614"/>
        <v>0</v>
      </c>
      <c r="N93" s="13">
        <f t="shared" si="614"/>
        <v>0</v>
      </c>
      <c r="O93" s="13">
        <f t="shared" si="614"/>
        <v>0</v>
      </c>
      <c r="P93" s="13">
        <f t="shared" si="614"/>
        <v>0</v>
      </c>
      <c r="Q93" s="13">
        <f t="shared" si="614"/>
        <v>0</v>
      </c>
      <c r="R93" s="13">
        <f t="shared" si="614"/>
        <v>0</v>
      </c>
      <c r="S93" s="13">
        <f t="shared" si="614"/>
        <v>0</v>
      </c>
      <c r="T93" s="13">
        <f t="shared" si="614"/>
        <v>0</v>
      </c>
      <c r="U93" s="13">
        <f t="shared" si="614"/>
        <v>0</v>
      </c>
      <c r="V93" s="13">
        <f t="shared" si="614"/>
        <v>0</v>
      </c>
      <c r="W93" s="13">
        <f t="shared" si="614"/>
        <v>0</v>
      </c>
      <c r="X93" s="13">
        <f t="shared" si="614"/>
        <v>0</v>
      </c>
    </row>
    <row r="94" spans="2:24" s="6" customFormat="1" x14ac:dyDescent="0.25">
      <c r="B94" s="10"/>
      <c r="C94" s="10"/>
      <c r="D94" s="10" t="str">
        <f>C29</f>
        <v>Onderhoud</v>
      </c>
      <c r="E94" s="13">
        <f>E37*-1</f>
        <v>0</v>
      </c>
      <c r="F94" s="13">
        <f t="shared" ref="F94:X94" si="615">F37*-1</f>
        <v>0</v>
      </c>
      <c r="G94" s="13">
        <f t="shared" si="615"/>
        <v>0</v>
      </c>
      <c r="H94" s="13">
        <f t="shared" si="615"/>
        <v>0</v>
      </c>
      <c r="I94" s="13">
        <f t="shared" si="615"/>
        <v>0</v>
      </c>
      <c r="J94" s="13">
        <f t="shared" si="615"/>
        <v>0</v>
      </c>
      <c r="K94" s="13">
        <f t="shared" si="615"/>
        <v>0</v>
      </c>
      <c r="L94" s="13">
        <f t="shared" si="615"/>
        <v>0</v>
      </c>
      <c r="M94" s="13">
        <f t="shared" si="615"/>
        <v>0</v>
      </c>
      <c r="N94" s="13">
        <f t="shared" si="615"/>
        <v>0</v>
      </c>
      <c r="O94" s="13">
        <f t="shared" si="615"/>
        <v>0</v>
      </c>
      <c r="P94" s="13">
        <f t="shared" si="615"/>
        <v>0</v>
      </c>
      <c r="Q94" s="13">
        <f t="shared" si="615"/>
        <v>0</v>
      </c>
      <c r="R94" s="13">
        <f t="shared" si="615"/>
        <v>0</v>
      </c>
      <c r="S94" s="13">
        <f t="shared" si="615"/>
        <v>0</v>
      </c>
      <c r="T94" s="13">
        <f t="shared" si="615"/>
        <v>0</v>
      </c>
      <c r="U94" s="13">
        <f t="shared" si="615"/>
        <v>0</v>
      </c>
      <c r="V94" s="13">
        <f t="shared" si="615"/>
        <v>0</v>
      </c>
      <c r="W94" s="13">
        <f t="shared" si="615"/>
        <v>0</v>
      </c>
      <c r="X94" s="13">
        <f t="shared" si="615"/>
        <v>0</v>
      </c>
    </row>
    <row r="95" spans="2:24" s="6" customFormat="1" x14ac:dyDescent="0.25">
      <c r="B95" s="10"/>
      <c r="C95" s="10"/>
      <c r="D95" s="10" t="str">
        <f>C39</f>
        <v>E- rekening</v>
      </c>
      <c r="E95" s="13">
        <f>E47*-1</f>
        <v>-1200</v>
      </c>
      <c r="F95" s="13">
        <f t="shared" ref="F95:X95" si="616">F47*-1</f>
        <v>-1188.6792452830189</v>
      </c>
      <c r="G95" s="13">
        <f t="shared" si="616"/>
        <v>-1177.4652901388392</v>
      </c>
      <c r="H95" s="13">
        <f t="shared" si="616"/>
        <v>-1166.3571270243219</v>
      </c>
      <c r="I95" s="13">
        <f t="shared" si="616"/>
        <v>-1155.353757901451</v>
      </c>
      <c r="J95" s="13">
        <f t="shared" si="616"/>
        <v>-1144.4541941476637</v>
      </c>
      <c r="K95" s="13">
        <f t="shared" si="616"/>
        <v>-1133.6574564670254</v>
      </c>
      <c r="L95" s="13">
        <f t="shared" si="616"/>
        <v>-1122.9625748022422</v>
      </c>
      <c r="M95" s="13">
        <f t="shared" si="616"/>
        <v>-1112.368588247504</v>
      </c>
      <c r="N95" s="13">
        <f t="shared" si="616"/>
        <v>-1101.8745449621501</v>
      </c>
      <c r="O95" s="13">
        <f t="shared" si="616"/>
        <v>-1091.4795020851486</v>
      </c>
      <c r="P95" s="13">
        <f t="shared" si="616"/>
        <v>-1081.182525650383</v>
      </c>
      <c r="Q95" s="13">
        <f t="shared" si="616"/>
        <v>-1070.9826905027383</v>
      </c>
      <c r="R95" s="13">
        <f t="shared" si="616"/>
        <v>-1060.8790802149765</v>
      </c>
      <c r="S95" s="13">
        <f t="shared" si="616"/>
        <v>-1050.8707870054013</v>
      </c>
      <c r="T95" s="13">
        <f t="shared" si="616"/>
        <v>-1040.9569116562939</v>
      </c>
      <c r="U95" s="13">
        <f t="shared" si="616"/>
        <v>-1031.1365634331212</v>
      </c>
      <c r="V95" s="13">
        <f t="shared" si="616"/>
        <v>-1021.4088600045067</v>
      </c>
      <c r="W95" s="13">
        <f t="shared" si="616"/>
        <v>-1011.7729273629548</v>
      </c>
      <c r="X95" s="13">
        <f t="shared" si="616"/>
        <v>-1002.227899746323</v>
      </c>
    </row>
    <row r="96" spans="2:24" s="6" customFormat="1" x14ac:dyDescent="0.25">
      <c r="B96" s="10"/>
      <c r="C96" s="10"/>
      <c r="D96" s="16" t="s">
        <v>28</v>
      </c>
      <c r="E96" s="17">
        <f>SUM(E93:E95)</f>
        <v>-1200</v>
      </c>
      <c r="F96" s="17">
        <f t="shared" ref="F96:X96" si="617">SUM(F93:F95)</f>
        <v>-1188.6792452830189</v>
      </c>
      <c r="G96" s="17">
        <f t="shared" si="617"/>
        <v>-1177.4652901388392</v>
      </c>
      <c r="H96" s="17">
        <f t="shared" si="617"/>
        <v>-1166.3571270243219</v>
      </c>
      <c r="I96" s="17">
        <f t="shared" si="617"/>
        <v>-1155.353757901451</v>
      </c>
      <c r="J96" s="17">
        <f t="shared" si="617"/>
        <v>-1144.4541941476637</v>
      </c>
      <c r="K96" s="17">
        <f t="shared" si="617"/>
        <v>-1133.6574564670254</v>
      </c>
      <c r="L96" s="17">
        <f t="shared" si="617"/>
        <v>-1122.9625748022422</v>
      </c>
      <c r="M96" s="17">
        <f t="shared" si="617"/>
        <v>-1112.368588247504</v>
      </c>
      <c r="N96" s="17">
        <f t="shared" si="617"/>
        <v>-1101.8745449621501</v>
      </c>
      <c r="O96" s="17">
        <f t="shared" si="617"/>
        <v>-1091.4795020851486</v>
      </c>
      <c r="P96" s="17">
        <f t="shared" si="617"/>
        <v>-1081.182525650383</v>
      </c>
      <c r="Q96" s="17">
        <f t="shared" si="617"/>
        <v>-1070.9826905027383</v>
      </c>
      <c r="R96" s="17">
        <f t="shared" si="617"/>
        <v>-1060.8790802149765</v>
      </c>
      <c r="S96" s="17">
        <f t="shared" si="617"/>
        <v>-1050.8707870054013</v>
      </c>
      <c r="T96" s="17">
        <f t="shared" si="617"/>
        <v>-1040.9569116562939</v>
      </c>
      <c r="U96" s="17">
        <f t="shared" si="617"/>
        <v>-1031.1365634331212</v>
      </c>
      <c r="V96" s="17">
        <f t="shared" si="617"/>
        <v>-1021.4088600045067</v>
      </c>
      <c r="W96" s="17">
        <f t="shared" si="617"/>
        <v>-1011.7729273629548</v>
      </c>
      <c r="X96" s="17">
        <f t="shared" si="617"/>
        <v>-1002.227899746323</v>
      </c>
    </row>
    <row r="97" spans="2:24" s="6" customFormat="1" x14ac:dyDescent="0.25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</row>
    <row r="98" spans="2:24" s="6" customFormat="1" x14ac:dyDescent="0.25">
      <c r="B98" s="10"/>
      <c r="C98" s="10" t="str">
        <f>Zonnepanelen1!$C$17</f>
        <v>Scenario 2</v>
      </c>
      <c r="D98" s="10" t="str">
        <f>C58</f>
        <v>Investering</v>
      </c>
      <c r="E98" s="13">
        <f>E66*-1</f>
        <v>-4266.25</v>
      </c>
      <c r="F98" s="13">
        <f t="shared" ref="F98:X98" si="618">F66*-1</f>
        <v>0</v>
      </c>
      <c r="G98" s="13">
        <f t="shared" si="618"/>
        <v>0</v>
      </c>
      <c r="H98" s="13">
        <f t="shared" si="618"/>
        <v>0</v>
      </c>
      <c r="I98" s="13">
        <f t="shared" si="618"/>
        <v>0</v>
      </c>
      <c r="J98" s="13">
        <f t="shared" si="618"/>
        <v>0</v>
      </c>
      <c r="K98" s="13">
        <f t="shared" si="618"/>
        <v>0</v>
      </c>
      <c r="L98" s="13">
        <f t="shared" si="618"/>
        <v>0</v>
      </c>
      <c r="M98" s="13">
        <f t="shared" si="618"/>
        <v>0</v>
      </c>
      <c r="N98" s="13">
        <f t="shared" si="618"/>
        <v>0</v>
      </c>
      <c r="O98" s="13">
        <f t="shared" si="618"/>
        <v>0</v>
      </c>
      <c r="P98" s="13">
        <f t="shared" si="618"/>
        <v>0</v>
      </c>
      <c r="Q98" s="13">
        <f t="shared" si="618"/>
        <v>0</v>
      </c>
      <c r="R98" s="13">
        <f t="shared" si="618"/>
        <v>0</v>
      </c>
      <c r="S98" s="13">
        <f t="shared" si="618"/>
        <v>0</v>
      </c>
      <c r="T98" s="13">
        <f t="shared" si="618"/>
        <v>0</v>
      </c>
      <c r="U98" s="13">
        <f t="shared" si="618"/>
        <v>0</v>
      </c>
      <c r="V98" s="13">
        <f t="shared" si="618"/>
        <v>0</v>
      </c>
      <c r="W98" s="13">
        <f t="shared" si="618"/>
        <v>0</v>
      </c>
      <c r="X98" s="13">
        <f t="shared" si="618"/>
        <v>0</v>
      </c>
    </row>
    <row r="99" spans="2:24" s="6" customFormat="1" x14ac:dyDescent="0.25">
      <c r="B99" s="10"/>
      <c r="C99" s="10"/>
      <c r="D99" s="10" t="str">
        <f>C68</f>
        <v>Onderhoud</v>
      </c>
      <c r="E99" s="13">
        <f>E76*-1</f>
        <v>0</v>
      </c>
      <c r="F99" s="13">
        <f t="shared" ref="F99:X99" si="619">F76*-1</f>
        <v>0</v>
      </c>
      <c r="G99" s="13">
        <f t="shared" si="619"/>
        <v>0</v>
      </c>
      <c r="H99" s="13">
        <f t="shared" si="619"/>
        <v>0</v>
      </c>
      <c r="I99" s="13">
        <f t="shared" si="619"/>
        <v>0</v>
      </c>
      <c r="J99" s="13">
        <f t="shared" si="619"/>
        <v>0</v>
      </c>
      <c r="K99" s="13">
        <f t="shared" si="619"/>
        <v>0</v>
      </c>
      <c r="L99" s="13">
        <f t="shared" si="619"/>
        <v>0</v>
      </c>
      <c r="M99" s="13">
        <f t="shared" si="619"/>
        <v>0</v>
      </c>
      <c r="N99" s="13">
        <f t="shared" si="619"/>
        <v>0</v>
      </c>
      <c r="O99" s="13">
        <f t="shared" si="619"/>
        <v>0</v>
      </c>
      <c r="P99" s="13">
        <f t="shared" si="619"/>
        <v>-669.07277528849113</v>
      </c>
      <c r="Q99" s="13">
        <f t="shared" si="619"/>
        <v>0</v>
      </c>
      <c r="R99" s="13">
        <f t="shared" si="619"/>
        <v>0</v>
      </c>
      <c r="S99" s="13">
        <f t="shared" si="619"/>
        <v>0</v>
      </c>
      <c r="T99" s="13">
        <f t="shared" si="619"/>
        <v>0</v>
      </c>
      <c r="U99" s="13">
        <f t="shared" si="619"/>
        <v>0</v>
      </c>
      <c r="V99" s="13">
        <f t="shared" si="619"/>
        <v>0</v>
      </c>
      <c r="W99" s="13">
        <f t="shared" si="619"/>
        <v>0</v>
      </c>
      <c r="X99" s="13">
        <f t="shared" si="619"/>
        <v>0</v>
      </c>
    </row>
    <row r="100" spans="2:24" s="6" customFormat="1" x14ac:dyDescent="0.25">
      <c r="B100" s="10"/>
      <c r="C100" s="10"/>
      <c r="D100" s="10" t="str">
        <f>C78</f>
        <v>E- rekening</v>
      </c>
      <c r="E100" s="13">
        <f>E86*-1</f>
        <v>-612</v>
      </c>
      <c r="F100" s="13">
        <f t="shared" ref="F100:X100" si="620">F86*-1</f>
        <v>-606.22641509433959</v>
      </c>
      <c r="G100" s="13">
        <f t="shared" si="620"/>
        <v>-600.50729797080805</v>
      </c>
      <c r="H100" s="13">
        <f t="shared" si="620"/>
        <v>-594.84213478240417</v>
      </c>
      <c r="I100" s="13">
        <f t="shared" si="620"/>
        <v>-589.23041652973995</v>
      </c>
      <c r="J100" s="13">
        <f t="shared" si="620"/>
        <v>-583.67163901530853</v>
      </c>
      <c r="K100" s="13">
        <f t="shared" si="620"/>
        <v>-578.16530279818301</v>
      </c>
      <c r="L100" s="13">
        <f t="shared" si="620"/>
        <v>-572.71091314914349</v>
      </c>
      <c r="M100" s="13">
        <f t="shared" si="620"/>
        <v>-567.30798000622701</v>
      </c>
      <c r="N100" s="13">
        <f t="shared" si="620"/>
        <v>-561.95601793069659</v>
      </c>
      <c r="O100" s="13">
        <f t="shared" si="620"/>
        <v>-556.65454606342587</v>
      </c>
      <c r="P100" s="13">
        <f t="shared" si="620"/>
        <v>-551.40308808169539</v>
      </c>
      <c r="Q100" s="13">
        <f t="shared" si="620"/>
        <v>-546.20117215639641</v>
      </c>
      <c r="R100" s="13">
        <f t="shared" si="620"/>
        <v>-541.04833090963803</v>
      </c>
      <c r="S100" s="13">
        <f t="shared" si="620"/>
        <v>-535.94410137275463</v>
      </c>
      <c r="T100" s="13">
        <f t="shared" si="620"/>
        <v>-530.88802494470974</v>
      </c>
      <c r="U100" s="13">
        <f t="shared" si="620"/>
        <v>-525.87964735089179</v>
      </c>
      <c r="V100" s="13">
        <f t="shared" si="620"/>
        <v>-520.91851860229849</v>
      </c>
      <c r="W100" s="13">
        <f t="shared" si="620"/>
        <v>-516.00419295510687</v>
      </c>
      <c r="X100" s="13">
        <f t="shared" si="620"/>
        <v>-511.13622887062473</v>
      </c>
    </row>
    <row r="101" spans="2:24" s="6" customFormat="1" x14ac:dyDescent="0.25">
      <c r="B101" s="10"/>
      <c r="C101" s="10"/>
      <c r="D101" s="16" t="s">
        <v>28</v>
      </c>
      <c r="E101" s="17">
        <f>SUM(E98:E100)</f>
        <v>-4878.25</v>
      </c>
      <c r="F101" s="17">
        <f t="shared" ref="F101" si="621">SUM(F98:F100)</f>
        <v>-606.22641509433959</v>
      </c>
      <c r="G101" s="17">
        <f t="shared" ref="G101" si="622">SUM(G98:G100)</f>
        <v>-600.50729797080805</v>
      </c>
      <c r="H101" s="17">
        <f t="shared" ref="H101" si="623">SUM(H98:H100)</f>
        <v>-594.84213478240417</v>
      </c>
      <c r="I101" s="17">
        <f t="shared" ref="I101" si="624">SUM(I98:I100)</f>
        <v>-589.23041652973995</v>
      </c>
      <c r="J101" s="17">
        <f t="shared" ref="J101" si="625">SUM(J98:J100)</f>
        <v>-583.67163901530853</v>
      </c>
      <c r="K101" s="17">
        <f t="shared" ref="K101" si="626">SUM(K98:K100)</f>
        <v>-578.16530279818301</v>
      </c>
      <c r="L101" s="17">
        <f t="shared" ref="L101" si="627">SUM(L98:L100)</f>
        <v>-572.71091314914349</v>
      </c>
      <c r="M101" s="17">
        <f t="shared" ref="M101" si="628">SUM(M98:M100)</f>
        <v>-567.30798000622701</v>
      </c>
      <c r="N101" s="17">
        <f t="shared" ref="N101" si="629">SUM(N98:N100)</f>
        <v>-561.95601793069659</v>
      </c>
      <c r="O101" s="17">
        <f t="shared" ref="O101" si="630">SUM(O98:O100)</f>
        <v>-556.65454606342587</v>
      </c>
      <c r="P101" s="17">
        <f t="shared" ref="P101" si="631">SUM(P98:P100)</f>
        <v>-1220.4758633701865</v>
      </c>
      <c r="Q101" s="17">
        <f t="shared" ref="Q101" si="632">SUM(Q98:Q100)</f>
        <v>-546.20117215639641</v>
      </c>
      <c r="R101" s="17">
        <f t="shared" ref="R101" si="633">SUM(R98:R100)</f>
        <v>-541.04833090963803</v>
      </c>
      <c r="S101" s="17">
        <f t="shared" ref="S101" si="634">SUM(S98:S100)</f>
        <v>-535.94410137275463</v>
      </c>
      <c r="T101" s="17">
        <f t="shared" ref="T101" si="635">SUM(T98:T100)</f>
        <v>-530.88802494470974</v>
      </c>
      <c r="U101" s="17">
        <f t="shared" ref="U101" si="636">SUM(U98:U100)</f>
        <v>-525.87964735089179</v>
      </c>
      <c r="V101" s="17">
        <f t="shared" ref="V101" si="637">SUM(V98:V100)</f>
        <v>-520.91851860229849</v>
      </c>
      <c r="W101" s="17">
        <f t="shared" ref="W101" si="638">SUM(W98:W100)</f>
        <v>-516.00419295510687</v>
      </c>
      <c r="X101" s="17">
        <f t="shared" ref="X101" si="639">SUM(X98:X100)</f>
        <v>-511.13622887062473</v>
      </c>
    </row>
    <row r="102" spans="2:24" s="6" customFormat="1" x14ac:dyDescent="0.25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</row>
    <row r="103" spans="2:24" s="6" customFormat="1" x14ac:dyDescent="0.25">
      <c r="B103" s="10"/>
      <c r="C103" s="12" t="s">
        <v>61</v>
      </c>
      <c r="D103" s="18"/>
      <c r="E103" s="11">
        <v>1</v>
      </c>
      <c r="F103" s="11">
        <f>E103+1</f>
        <v>2</v>
      </c>
      <c r="G103" s="11">
        <f t="shared" ref="G103" si="640">F103+1</f>
        <v>3</v>
      </c>
      <c r="H103" s="11">
        <f t="shared" ref="H103" si="641">G103+1</f>
        <v>4</v>
      </c>
      <c r="I103" s="11">
        <f t="shared" ref="I103" si="642">H103+1</f>
        <v>5</v>
      </c>
      <c r="J103" s="11">
        <f t="shared" ref="J103" si="643">I103+1</f>
        <v>6</v>
      </c>
      <c r="K103" s="11">
        <f t="shared" ref="K103" si="644">J103+1</f>
        <v>7</v>
      </c>
      <c r="L103" s="11">
        <f t="shared" ref="L103" si="645">K103+1</f>
        <v>8</v>
      </c>
      <c r="M103" s="11">
        <f t="shared" ref="M103" si="646">L103+1</f>
        <v>9</v>
      </c>
      <c r="N103" s="11">
        <f t="shared" ref="N103" si="647">M103+1</f>
        <v>10</v>
      </c>
      <c r="O103" s="11">
        <f t="shared" ref="O103" si="648">N103+1</f>
        <v>11</v>
      </c>
      <c r="P103" s="11">
        <f t="shared" ref="P103" si="649">O103+1</f>
        <v>12</v>
      </c>
      <c r="Q103" s="11">
        <f t="shared" ref="Q103" si="650">P103+1</f>
        <v>13</v>
      </c>
      <c r="R103" s="11">
        <f t="shared" ref="R103" si="651">Q103+1</f>
        <v>14</v>
      </c>
      <c r="S103" s="11">
        <f t="shared" ref="S103" si="652">R103+1</f>
        <v>15</v>
      </c>
      <c r="T103" s="11">
        <f t="shared" ref="T103" si="653">S103+1</f>
        <v>16</v>
      </c>
      <c r="U103" s="11">
        <f t="shared" ref="U103" si="654">T103+1</f>
        <v>17</v>
      </c>
      <c r="V103" s="11">
        <f t="shared" ref="V103" si="655">U103+1</f>
        <v>18</v>
      </c>
      <c r="W103" s="11">
        <f t="shared" ref="W103" si="656">V103+1</f>
        <v>19</v>
      </c>
      <c r="X103" s="11">
        <f t="shared" ref="X103" si="657">W103+1</f>
        <v>20</v>
      </c>
    </row>
    <row r="104" spans="2:24" s="6" customFormat="1" x14ac:dyDescent="0.25">
      <c r="B104" s="10"/>
      <c r="C104" s="10"/>
      <c r="D104" s="10" t="str">
        <f>Zonnepanelen1!$C$16</f>
        <v>Scenario 1</v>
      </c>
      <c r="E104" s="13">
        <f>E96</f>
        <v>-1200</v>
      </c>
      <c r="F104" s="13">
        <f>E104+F96</f>
        <v>-2388.6792452830186</v>
      </c>
      <c r="G104" s="13">
        <f t="shared" ref="G104:X104" si="658">F104+G96</f>
        <v>-3566.1445354218577</v>
      </c>
      <c r="H104" s="13">
        <f t="shared" si="658"/>
        <v>-4732.5016624461796</v>
      </c>
      <c r="I104" s="13">
        <f t="shared" si="658"/>
        <v>-5887.8554203476306</v>
      </c>
      <c r="J104" s="13">
        <f t="shared" si="658"/>
        <v>-7032.3096144952942</v>
      </c>
      <c r="K104" s="13">
        <f t="shared" si="658"/>
        <v>-8165.9670709623197</v>
      </c>
      <c r="L104" s="13">
        <f t="shared" si="658"/>
        <v>-9288.9296457645614</v>
      </c>
      <c r="M104" s="13">
        <f t="shared" si="658"/>
        <v>-10401.298234012065</v>
      </c>
      <c r="N104" s="13">
        <f t="shared" si="658"/>
        <v>-11503.172778974214</v>
      </c>
      <c r="O104" s="13">
        <f t="shared" si="658"/>
        <v>-12594.652281059363</v>
      </c>
      <c r="P104" s="13">
        <f t="shared" si="658"/>
        <v>-13675.834806709747</v>
      </c>
      <c r="Q104" s="13">
        <f t="shared" si="658"/>
        <v>-14746.817497212485</v>
      </c>
      <c r="R104" s="13">
        <f t="shared" si="658"/>
        <v>-15807.696577427461</v>
      </c>
      <c r="S104" s="13">
        <f t="shared" si="658"/>
        <v>-16858.567364432864</v>
      </c>
      <c r="T104" s="13">
        <f t="shared" si="658"/>
        <v>-17899.524276089156</v>
      </c>
      <c r="U104" s="13">
        <f t="shared" si="658"/>
        <v>-18930.660839522276</v>
      </c>
      <c r="V104" s="13">
        <f t="shared" si="658"/>
        <v>-19952.069699526783</v>
      </c>
      <c r="W104" s="13">
        <f t="shared" si="658"/>
        <v>-20963.842626889738</v>
      </c>
      <c r="X104" s="13">
        <f t="shared" si="658"/>
        <v>-21966.07052663606</v>
      </c>
    </row>
    <row r="105" spans="2:24" s="6" customFormat="1" x14ac:dyDescent="0.25">
      <c r="B105" s="10"/>
      <c r="C105" s="10"/>
      <c r="D105" s="10" t="str">
        <f>Zonnepanelen1!$C$17</f>
        <v>Scenario 2</v>
      </c>
      <c r="E105" s="13">
        <f>E101</f>
        <v>-4878.25</v>
      </c>
      <c r="F105" s="13">
        <f>E105+F101</f>
        <v>-5484.4764150943392</v>
      </c>
      <c r="G105" s="13">
        <f t="shared" ref="G105:X105" si="659">F105+G101</f>
        <v>-6084.9837130651476</v>
      </c>
      <c r="H105" s="13">
        <f t="shared" si="659"/>
        <v>-6679.8258478475518</v>
      </c>
      <c r="I105" s="13">
        <f t="shared" si="659"/>
        <v>-7269.0562643772919</v>
      </c>
      <c r="J105" s="13">
        <f t="shared" si="659"/>
        <v>-7852.7279033926006</v>
      </c>
      <c r="K105" s="13">
        <f t="shared" si="659"/>
        <v>-8430.8932061907835</v>
      </c>
      <c r="L105" s="13">
        <f t="shared" si="659"/>
        <v>-9003.6041193399269</v>
      </c>
      <c r="M105" s="13">
        <f t="shared" si="659"/>
        <v>-9570.9120993461547</v>
      </c>
      <c r="N105" s="13">
        <f t="shared" si="659"/>
        <v>-10132.868117276852</v>
      </c>
      <c r="O105" s="13">
        <f t="shared" si="659"/>
        <v>-10689.522663340278</v>
      </c>
      <c r="P105" s="13">
        <f t="shared" si="659"/>
        <v>-11909.998526710464</v>
      </c>
      <c r="Q105" s="13">
        <f t="shared" si="659"/>
        <v>-12456.19969886686</v>
      </c>
      <c r="R105" s="13">
        <f t="shared" si="659"/>
        <v>-12997.248029776498</v>
      </c>
      <c r="S105" s="13">
        <f t="shared" si="659"/>
        <v>-13533.192131149252</v>
      </c>
      <c r="T105" s="13">
        <f t="shared" si="659"/>
        <v>-14064.080156093962</v>
      </c>
      <c r="U105" s="13">
        <f t="shared" si="659"/>
        <v>-14589.959803444854</v>
      </c>
      <c r="V105" s="13">
        <f t="shared" si="659"/>
        <v>-15110.878322047152</v>
      </c>
      <c r="W105" s="13">
        <f t="shared" si="659"/>
        <v>-15626.882515002259</v>
      </c>
      <c r="X105" s="13">
        <f t="shared" si="659"/>
        <v>-16138.018743872883</v>
      </c>
    </row>
    <row r="106" spans="2:24" s="6" customFormat="1" x14ac:dyDescent="0.25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</row>
  </sheetData>
  <sheetProtection sheet="1" objects="1" scenarios="1"/>
  <pageMargins left="0.7" right="0.7" top="0.75" bottom="0.75" header="0.3" footer="0.3"/>
  <pageSetup paperSize="9" scale="3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574BF-C917-426A-8977-157A738EB955}">
  <dimension ref="B1:AH26"/>
  <sheetViews>
    <sheetView zoomScaleNormal="100" workbookViewId="0">
      <selection activeCell="I3" sqref="I3"/>
    </sheetView>
  </sheetViews>
  <sheetFormatPr defaultRowHeight="13.2" x14ac:dyDescent="0.25"/>
  <cols>
    <col min="1" max="1" width="1.44140625" customWidth="1"/>
    <col min="2" max="3" width="1.6640625" customWidth="1"/>
    <col min="4" max="4" width="10.6640625" customWidth="1"/>
    <col min="5" max="5" width="13.33203125" customWidth="1"/>
    <col min="6" max="6" width="5.109375" customWidth="1"/>
    <col min="7" max="7" width="2.109375" customWidth="1"/>
    <col min="8" max="10" width="8.6640625" customWidth="1"/>
    <col min="11" max="11" width="6.44140625" customWidth="1"/>
    <col min="12" max="12" width="2.109375" customWidth="1"/>
    <col min="13" max="13" width="9.6640625" customWidth="1"/>
    <col min="14" max="14" width="2.109375" customWidth="1"/>
    <col min="15" max="15" width="7.6640625" style="67" customWidth="1"/>
    <col min="16" max="16" width="2.109375" customWidth="1"/>
    <col min="17" max="17" width="7.6640625" style="67" customWidth="1"/>
    <col min="18" max="18" width="2.109375" style="67" customWidth="1"/>
    <col min="19" max="19" width="7.6640625" style="67" customWidth="1"/>
    <col min="20" max="20" width="2.109375" style="67" customWidth="1"/>
    <col min="21" max="21" width="7.6640625" style="67" customWidth="1"/>
    <col min="22" max="22" width="3" customWidth="1"/>
  </cols>
  <sheetData>
    <row r="1" spans="2:34" s="6" customFormat="1" x14ac:dyDescent="0.25">
      <c r="O1" s="62"/>
      <c r="Q1" s="62"/>
      <c r="R1" s="62"/>
      <c r="S1" s="62"/>
      <c r="T1" s="62"/>
      <c r="U1" s="62"/>
    </row>
    <row r="2" spans="2:34" s="6" customFormat="1" x14ac:dyDescent="0.25">
      <c r="B2" s="1" t="s">
        <v>1</v>
      </c>
      <c r="C2" s="1"/>
      <c r="D2" s="1"/>
      <c r="E2" s="1" t="s">
        <v>75</v>
      </c>
      <c r="F2" s="1"/>
      <c r="G2" s="2"/>
      <c r="H2" s="1"/>
      <c r="I2" s="2"/>
      <c r="J2" s="2"/>
      <c r="K2" s="2"/>
      <c r="L2" s="2"/>
      <c r="M2" s="2"/>
      <c r="N2" s="2"/>
      <c r="O2" s="63"/>
      <c r="P2" s="2"/>
      <c r="Q2" s="63"/>
      <c r="R2" s="64"/>
      <c r="S2" s="64"/>
      <c r="T2" s="64"/>
      <c r="U2" s="64"/>
      <c r="V2" s="2"/>
    </row>
    <row r="3" spans="2:34" s="6" customFormat="1" x14ac:dyDescent="0.25">
      <c r="B3" s="1"/>
      <c r="C3" s="1"/>
      <c r="D3" s="1"/>
      <c r="E3" s="1" t="s">
        <v>5</v>
      </c>
      <c r="F3" s="1"/>
      <c r="G3" s="2"/>
      <c r="H3" s="1"/>
      <c r="I3" s="2"/>
      <c r="J3" s="2"/>
      <c r="K3" s="2"/>
      <c r="L3" s="2"/>
      <c r="M3" s="2"/>
      <c r="N3" s="2"/>
      <c r="O3" s="63"/>
      <c r="P3" s="2"/>
      <c r="Q3" s="63"/>
      <c r="R3" s="64"/>
      <c r="S3" s="64"/>
      <c r="T3" s="64"/>
      <c r="U3" s="64"/>
      <c r="V3" s="2"/>
    </row>
    <row r="4" spans="2:34" s="6" customFormat="1" x14ac:dyDescent="0.25">
      <c r="B4" s="1" t="s">
        <v>2</v>
      </c>
      <c r="C4" s="1"/>
      <c r="D4" s="1"/>
      <c r="E4" s="1" t="s">
        <v>76</v>
      </c>
      <c r="F4" s="1"/>
      <c r="G4" s="2"/>
      <c r="H4" s="1"/>
      <c r="I4" s="2"/>
      <c r="J4" s="2"/>
      <c r="K4" s="2"/>
      <c r="L4" s="2"/>
      <c r="M4" s="2"/>
      <c r="N4" s="2"/>
      <c r="O4" s="63"/>
      <c r="P4" s="2"/>
      <c r="Q4" s="63"/>
      <c r="R4" s="64"/>
      <c r="S4" s="64"/>
      <c r="T4" s="64"/>
      <c r="U4" s="64"/>
      <c r="V4" s="2"/>
    </row>
    <row r="5" spans="2:34" s="6" customFormat="1" x14ac:dyDescent="0.25">
      <c r="B5" s="1" t="s">
        <v>4</v>
      </c>
      <c r="C5" s="1"/>
      <c r="D5" s="1"/>
      <c r="E5" s="1" t="s">
        <v>63</v>
      </c>
      <c r="F5" s="1"/>
      <c r="G5" s="2"/>
      <c r="H5" s="1"/>
      <c r="I5" s="3"/>
      <c r="J5" s="2"/>
      <c r="K5" s="2"/>
      <c r="L5" s="2"/>
      <c r="M5" s="2"/>
      <c r="N5" s="2"/>
      <c r="O5" s="63"/>
      <c r="P5" s="2"/>
      <c r="Q5" s="63"/>
      <c r="R5" s="64"/>
      <c r="S5" s="64"/>
      <c r="T5" s="64"/>
      <c r="U5" s="64"/>
      <c r="V5" s="2"/>
    </row>
    <row r="6" spans="2:34" s="6" customFormat="1" x14ac:dyDescent="0.25">
      <c r="B6" s="1" t="s">
        <v>0</v>
      </c>
      <c r="C6" s="1"/>
      <c r="D6" s="1"/>
      <c r="E6" s="4">
        <f>Zonnepanelen1!$E$8</f>
        <v>45078</v>
      </c>
      <c r="F6" s="1"/>
      <c r="G6" s="2"/>
      <c r="H6" s="4"/>
      <c r="I6" s="2"/>
      <c r="J6" s="2"/>
      <c r="K6" s="2"/>
      <c r="L6" s="2"/>
      <c r="M6" s="2"/>
      <c r="N6" s="2"/>
      <c r="O6" s="63"/>
      <c r="P6" s="2"/>
      <c r="Q6" s="63"/>
      <c r="R6" s="64"/>
      <c r="S6" s="64"/>
      <c r="T6" s="64"/>
      <c r="U6" s="64"/>
      <c r="V6" s="2"/>
    </row>
    <row r="7" spans="2:34" s="6" customFormat="1" x14ac:dyDescent="0.25">
      <c r="B7" s="1"/>
      <c r="C7" s="1"/>
      <c r="D7" s="1"/>
      <c r="E7" s="1"/>
      <c r="F7" s="1"/>
      <c r="G7" s="3"/>
      <c r="H7" s="5"/>
      <c r="I7" s="2"/>
      <c r="J7" s="3"/>
      <c r="K7" s="3"/>
      <c r="L7" s="3"/>
      <c r="M7" s="3"/>
      <c r="N7" s="3"/>
      <c r="O7" s="65"/>
      <c r="P7" s="3"/>
      <c r="Q7" s="65"/>
      <c r="R7" s="64"/>
      <c r="S7" s="64"/>
      <c r="T7" s="64"/>
      <c r="U7" s="64"/>
      <c r="V7" s="2"/>
    </row>
    <row r="8" spans="2:34" s="6" customFormat="1" x14ac:dyDescent="0.25">
      <c r="O8" s="62"/>
      <c r="Q8" s="62"/>
      <c r="R8" s="62"/>
      <c r="S8" s="62"/>
      <c r="T8" s="62"/>
      <c r="U8" s="62"/>
    </row>
    <row r="9" spans="2:34" s="6" customFormat="1" x14ac:dyDescent="0.25">
      <c r="B9" s="7" t="s">
        <v>89</v>
      </c>
      <c r="C9" s="7"/>
      <c r="D9" s="7"/>
      <c r="E9" s="7"/>
      <c r="F9" s="7"/>
      <c r="G9" s="8"/>
      <c r="H9" s="8"/>
      <c r="I9" s="8"/>
      <c r="J9" s="8"/>
      <c r="K9" s="8"/>
      <c r="L9" s="8"/>
      <c r="M9" s="8"/>
      <c r="N9" s="8"/>
      <c r="O9" s="66"/>
      <c r="P9" s="8"/>
      <c r="Q9" s="66"/>
      <c r="R9" s="66"/>
      <c r="S9" s="66"/>
      <c r="T9" s="66"/>
      <c r="U9" s="66"/>
      <c r="V9" s="9"/>
    </row>
    <row r="10" spans="2:34" s="6" customFormat="1" x14ac:dyDescent="0.25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43"/>
      <c r="N10" s="10"/>
      <c r="O10" s="43"/>
      <c r="P10" s="10"/>
      <c r="Q10" s="43"/>
      <c r="R10" s="43"/>
      <c r="S10" s="43"/>
      <c r="T10" s="43"/>
      <c r="U10" s="43"/>
      <c r="V10" s="10"/>
    </row>
    <row r="11" spans="2:34" s="6" customFormat="1" x14ac:dyDescent="0.25">
      <c r="B11" s="10"/>
      <c r="C11" s="31"/>
      <c r="D11" s="10" t="s">
        <v>90</v>
      </c>
      <c r="E11" s="10"/>
      <c r="F11" s="10"/>
      <c r="G11" s="10"/>
      <c r="H11" s="10"/>
      <c r="I11" s="10"/>
      <c r="J11" s="10"/>
      <c r="K11" s="10"/>
      <c r="L11" s="10"/>
      <c r="M11" s="43"/>
      <c r="N11" s="10"/>
      <c r="O11" s="43"/>
      <c r="P11" s="10"/>
      <c r="Q11" s="43"/>
      <c r="R11" s="43"/>
      <c r="S11" s="43"/>
      <c r="T11" s="43"/>
      <c r="U11" s="43"/>
      <c r="V11" s="10"/>
    </row>
    <row r="12" spans="2:34" s="6" customFormat="1" x14ac:dyDescent="0.25">
      <c r="B12" s="10"/>
      <c r="C12" s="31"/>
      <c r="D12" s="10" t="s">
        <v>116</v>
      </c>
      <c r="E12" s="10"/>
      <c r="F12" s="10"/>
      <c r="G12" s="10"/>
      <c r="H12" s="14"/>
      <c r="I12" s="14"/>
      <c r="J12" s="10"/>
      <c r="K12" s="10"/>
      <c r="L12" s="10"/>
      <c r="M12" s="43"/>
      <c r="N12" s="10"/>
      <c r="O12" s="43"/>
      <c r="P12" s="10"/>
      <c r="Q12" s="43"/>
      <c r="R12" s="43"/>
      <c r="S12" s="43"/>
      <c r="T12" s="43"/>
      <c r="U12" s="43"/>
      <c r="V12" s="10"/>
    </row>
    <row r="13" spans="2:34" s="6" customFormat="1" x14ac:dyDescent="0.25">
      <c r="B13" s="10"/>
      <c r="C13" s="31"/>
      <c r="D13" s="10"/>
      <c r="E13" s="10"/>
      <c r="F13" s="10"/>
      <c r="G13" s="10"/>
      <c r="H13" s="14"/>
      <c r="I13" s="14"/>
      <c r="J13" s="10"/>
      <c r="K13" s="10"/>
      <c r="L13" s="10"/>
      <c r="M13" s="43"/>
      <c r="N13" s="10"/>
      <c r="O13" s="43"/>
      <c r="P13" s="10"/>
      <c r="Q13" s="43"/>
      <c r="R13" s="43"/>
      <c r="S13" s="43"/>
      <c r="T13" s="43"/>
      <c r="U13" s="43"/>
      <c r="V13" s="10"/>
    </row>
    <row r="14" spans="2:34" s="6" customFormat="1" x14ac:dyDescent="0.25">
      <c r="B14" s="10"/>
      <c r="C14" s="31"/>
      <c r="D14" s="22" t="s">
        <v>119</v>
      </c>
      <c r="E14" s="16"/>
      <c r="F14" s="16"/>
      <c r="G14" s="10"/>
      <c r="H14" s="73" t="s">
        <v>115</v>
      </c>
      <c r="I14" s="74"/>
      <c r="J14" s="16"/>
      <c r="K14" s="16"/>
      <c r="L14" s="10"/>
      <c r="M14" s="75" t="s">
        <v>14</v>
      </c>
      <c r="N14" s="16"/>
      <c r="O14" s="76" t="s">
        <v>114</v>
      </c>
      <c r="P14" s="16"/>
      <c r="Q14" s="77"/>
      <c r="R14" s="77"/>
      <c r="S14" s="77"/>
      <c r="T14" s="77"/>
      <c r="U14" s="77"/>
      <c r="V14" s="10"/>
      <c r="X14" s="10" t="s">
        <v>101</v>
      </c>
      <c r="Y14" s="10"/>
      <c r="Z14" s="10"/>
      <c r="AA14" s="10"/>
      <c r="AB14" s="10"/>
      <c r="AC14" s="10"/>
      <c r="AD14" s="10" t="s">
        <v>91</v>
      </c>
      <c r="AE14" s="10"/>
      <c r="AF14" s="10"/>
      <c r="AG14" s="10"/>
      <c r="AH14" s="43"/>
    </row>
    <row r="15" spans="2:34" s="6" customFormat="1" x14ac:dyDescent="0.25">
      <c r="B15" s="10"/>
      <c r="C15" s="31"/>
      <c r="D15" s="10"/>
      <c r="E15" s="10"/>
      <c r="F15" s="10"/>
      <c r="G15" s="10"/>
      <c r="H15" s="10"/>
      <c r="I15" s="10"/>
      <c r="J15" s="10"/>
      <c r="K15" s="10"/>
      <c r="L15" s="10"/>
      <c r="M15" s="43" t="s">
        <v>108</v>
      </c>
      <c r="N15" s="43"/>
      <c r="O15" s="43"/>
      <c r="P15" s="43" t="s">
        <v>117</v>
      </c>
      <c r="Q15" s="43"/>
      <c r="R15" s="43"/>
      <c r="S15" s="43"/>
      <c r="T15" s="43" t="s">
        <v>118</v>
      </c>
      <c r="U15" s="43"/>
      <c r="V15" s="10"/>
      <c r="X15" s="10"/>
      <c r="Y15" s="43" t="s">
        <v>92</v>
      </c>
      <c r="Z15" s="43"/>
      <c r="AA15" s="43" t="s">
        <v>93</v>
      </c>
      <c r="AB15" s="43"/>
      <c r="AC15" s="43"/>
      <c r="AD15" s="43"/>
      <c r="AE15" s="43" t="s">
        <v>92</v>
      </c>
      <c r="AF15" s="43" t="s">
        <v>97</v>
      </c>
      <c r="AG15" s="43" t="s">
        <v>93</v>
      </c>
      <c r="AH15" s="43" t="s">
        <v>97</v>
      </c>
    </row>
    <row r="16" spans="2:34" s="6" customFormat="1" x14ac:dyDescent="0.25">
      <c r="B16" s="10"/>
      <c r="C16" s="10"/>
      <c r="D16" s="11"/>
      <c r="E16" s="11"/>
      <c r="F16" s="11"/>
      <c r="G16" s="10"/>
      <c r="H16" s="11" t="s">
        <v>107</v>
      </c>
      <c r="I16" s="18" t="s">
        <v>94</v>
      </c>
      <c r="J16" s="18" t="s">
        <v>95</v>
      </c>
      <c r="K16" s="11"/>
      <c r="L16" s="10"/>
      <c r="M16" s="44" t="s">
        <v>109</v>
      </c>
      <c r="N16" s="10"/>
      <c r="O16" s="44" t="s">
        <v>92</v>
      </c>
      <c r="P16" s="11"/>
      <c r="Q16" s="44" t="s">
        <v>93</v>
      </c>
      <c r="R16" s="10"/>
      <c r="S16" s="44" t="s">
        <v>92</v>
      </c>
      <c r="T16" s="11"/>
      <c r="U16" s="44" t="s">
        <v>93</v>
      </c>
      <c r="V16" s="10"/>
      <c r="X16" s="18" t="s">
        <v>96</v>
      </c>
      <c r="Y16" s="69">
        <v>100</v>
      </c>
      <c r="Z16" s="69"/>
      <c r="AA16" s="69">
        <v>51</v>
      </c>
      <c r="AB16" s="44"/>
      <c r="AC16" s="44"/>
      <c r="AD16" s="44" t="s">
        <v>96</v>
      </c>
      <c r="AE16" s="69">
        <v>21966.07052663606</v>
      </c>
      <c r="AF16" s="68"/>
      <c r="AG16" s="69">
        <v>16138.018743872883</v>
      </c>
      <c r="AH16" s="68"/>
    </row>
    <row r="17" spans="2:34" s="6" customFormat="1" x14ac:dyDescent="0.25">
      <c r="B17" s="10"/>
      <c r="C17" s="10"/>
      <c r="D17" s="10" t="s">
        <v>68</v>
      </c>
      <c r="E17" s="10"/>
      <c r="F17" s="10"/>
      <c r="G17" s="10"/>
      <c r="H17" s="46">
        <v>-0.25</v>
      </c>
      <c r="I17" s="45">
        <v>4000</v>
      </c>
      <c r="J17" s="45">
        <f>I17*(1+H17)</f>
        <v>3000</v>
      </c>
      <c r="K17" s="10" t="s">
        <v>29</v>
      </c>
      <c r="L17" s="10"/>
      <c r="M17" s="43" t="s">
        <v>110</v>
      </c>
      <c r="N17" s="10"/>
      <c r="O17" s="51">
        <f>Z17</f>
        <v>-0.25</v>
      </c>
      <c r="P17" s="51"/>
      <c r="Q17" s="51">
        <f>AB17</f>
        <v>-0.49019607843137253</v>
      </c>
      <c r="R17" s="10"/>
      <c r="S17" s="51">
        <f>AF17</f>
        <v>-0.25</v>
      </c>
      <c r="T17" s="51"/>
      <c r="U17" s="51">
        <f>AH17</f>
        <v>-0.34028449952965745</v>
      </c>
      <c r="V17" s="10"/>
      <c r="X17" s="47" t="s">
        <v>100</v>
      </c>
      <c r="Y17" s="70">
        <v>75</v>
      </c>
      <c r="Z17" s="51">
        <f>(Y17-$Y$16)/$Y$16</f>
        <v>-0.25</v>
      </c>
      <c r="AA17" s="70">
        <v>26</v>
      </c>
      <c r="AB17" s="51">
        <f>(AA17-$AA$16)/$AA$16</f>
        <v>-0.49019607843137253</v>
      </c>
      <c r="AC17" s="46"/>
      <c r="AD17" s="43" t="s">
        <v>100</v>
      </c>
      <c r="AE17" s="70">
        <v>16474.552894977045</v>
      </c>
      <c r="AF17" s="51">
        <f>(AE17-$AE$16)/$AE$16</f>
        <v>-0.25</v>
      </c>
      <c r="AG17" s="70">
        <v>10646.501112213868</v>
      </c>
      <c r="AH17" s="51">
        <f>(AG17-$AG$16)/$AG$16</f>
        <v>-0.34028449952965745</v>
      </c>
    </row>
    <row r="18" spans="2:34" s="6" customFormat="1" x14ac:dyDescent="0.25">
      <c r="B18" s="10"/>
      <c r="C18" s="10"/>
      <c r="D18" s="48" t="s">
        <v>69</v>
      </c>
      <c r="E18" s="48"/>
      <c r="F18" s="48"/>
      <c r="G18" s="10"/>
      <c r="H18" s="51">
        <v>0.25</v>
      </c>
      <c r="I18" s="49">
        <v>2800</v>
      </c>
      <c r="J18" s="49">
        <f t="shared" ref="J18:J24" si="0">I18*(1+H18)</f>
        <v>3500</v>
      </c>
      <c r="K18" s="48" t="s">
        <v>29</v>
      </c>
      <c r="L18" s="10"/>
      <c r="M18" s="59" t="s">
        <v>111</v>
      </c>
      <c r="N18" s="10"/>
      <c r="O18" s="51">
        <f t="shared" ref="O18:O24" si="1">Z18</f>
        <v>0</v>
      </c>
      <c r="P18" s="51"/>
      <c r="Q18" s="51">
        <f t="shared" ref="Q18:Q24" si="2">AB18</f>
        <v>-0.24019607843137256</v>
      </c>
      <c r="R18" s="10"/>
      <c r="S18" s="51">
        <f t="shared" ref="S18:S24" si="3">AF18</f>
        <v>0</v>
      </c>
      <c r="T18" s="51"/>
      <c r="U18" s="51">
        <f t="shared" ref="U18:U24" si="4">AH18</f>
        <v>-0.16673940476953192</v>
      </c>
      <c r="V18" s="10"/>
      <c r="X18" s="50" t="s">
        <v>100</v>
      </c>
      <c r="Y18" s="71">
        <v>100</v>
      </c>
      <c r="Z18" s="51">
        <f t="shared" ref="Z18:Z24" si="5">(Y18-$Y$16)/$Y$16</f>
        <v>0</v>
      </c>
      <c r="AA18" s="71">
        <v>38.75</v>
      </c>
      <c r="AB18" s="51">
        <f t="shared" ref="AB18:AB24" si="6">(AA18-$AA$16)/$AA$16</f>
        <v>-0.24019607843137256</v>
      </c>
      <c r="AC18" s="51"/>
      <c r="AD18" s="59" t="s">
        <v>100</v>
      </c>
      <c r="AE18" s="71">
        <v>21966.07052663606</v>
      </c>
      <c r="AF18" s="51">
        <f t="shared" ref="AF18:AF24" si="7">(AE18-$AE$16)/$AE$16</f>
        <v>0</v>
      </c>
      <c r="AG18" s="71">
        <v>13447.175104359969</v>
      </c>
      <c r="AH18" s="51">
        <f t="shared" ref="AH18:AH24" si="8">(AG18-$AG$16)/$AG$16</f>
        <v>-0.16673940476953192</v>
      </c>
    </row>
    <row r="19" spans="2:34" s="6" customFormat="1" x14ac:dyDescent="0.25">
      <c r="B19" s="10"/>
      <c r="C19" s="10"/>
      <c r="D19" s="34" t="s">
        <v>70</v>
      </c>
      <c r="E19" s="34"/>
      <c r="F19" s="34"/>
      <c r="G19" s="10"/>
      <c r="H19" s="54">
        <v>0.25</v>
      </c>
      <c r="I19" s="52">
        <v>0.4</v>
      </c>
      <c r="J19" s="52">
        <f t="shared" si="0"/>
        <v>0.5</v>
      </c>
      <c r="K19" s="34"/>
      <c r="L19" s="10"/>
      <c r="M19" s="60" t="s">
        <v>112</v>
      </c>
      <c r="N19" s="10"/>
      <c r="O19" s="51">
        <f t="shared" si="1"/>
        <v>0</v>
      </c>
      <c r="P19" s="51"/>
      <c r="Q19" s="51">
        <f t="shared" si="2"/>
        <v>-6.8627450980392163E-2</v>
      </c>
      <c r="R19" s="10"/>
      <c r="S19" s="51">
        <f t="shared" si="3"/>
        <v>0</v>
      </c>
      <c r="T19" s="51"/>
      <c r="U19" s="51">
        <f t="shared" si="4"/>
        <v>-4.763982993415198E-2</v>
      </c>
      <c r="V19" s="10"/>
      <c r="X19" s="53" t="s">
        <v>100</v>
      </c>
      <c r="Y19" s="72">
        <v>100</v>
      </c>
      <c r="Z19" s="51">
        <f t="shared" si="5"/>
        <v>0</v>
      </c>
      <c r="AA19" s="72">
        <v>47.5</v>
      </c>
      <c r="AB19" s="51">
        <f t="shared" si="6"/>
        <v>-6.8627450980392163E-2</v>
      </c>
      <c r="AC19" s="54"/>
      <c r="AD19" s="60" t="s">
        <v>100</v>
      </c>
      <c r="AE19" s="72">
        <v>21966.07052663606</v>
      </c>
      <c r="AF19" s="51">
        <f t="shared" si="7"/>
        <v>0</v>
      </c>
      <c r="AG19" s="72">
        <v>15369.206275440622</v>
      </c>
      <c r="AH19" s="51">
        <f t="shared" si="8"/>
        <v>-4.763982993415198E-2</v>
      </c>
    </row>
    <row r="20" spans="2:34" s="6" customFormat="1" x14ac:dyDescent="0.25">
      <c r="B20" s="10"/>
      <c r="C20" s="10"/>
      <c r="D20" s="48" t="s">
        <v>98</v>
      </c>
      <c r="E20" s="48"/>
      <c r="F20" s="48"/>
      <c r="G20" s="10"/>
      <c r="H20" s="51">
        <v>-0.25</v>
      </c>
      <c r="I20" s="55">
        <v>0.3</v>
      </c>
      <c r="J20" s="55">
        <f t="shared" si="0"/>
        <v>0.22499999999999998</v>
      </c>
      <c r="K20" s="48" t="s">
        <v>73</v>
      </c>
      <c r="L20" s="10"/>
      <c r="M20" s="59" t="s">
        <v>113</v>
      </c>
      <c r="N20" s="10"/>
      <c r="O20" s="51">
        <f t="shared" si="1"/>
        <v>-0.25000000000000017</v>
      </c>
      <c r="P20" s="51"/>
      <c r="Q20" s="51">
        <f t="shared" si="2"/>
        <v>-0.35294117647058837</v>
      </c>
      <c r="R20" s="10"/>
      <c r="S20" s="51">
        <f t="shared" si="3"/>
        <v>-0.25</v>
      </c>
      <c r="T20" s="51"/>
      <c r="U20" s="51">
        <f t="shared" si="4"/>
        <v>-0.24500483966135361</v>
      </c>
      <c r="V20" s="10"/>
      <c r="X20" s="50" t="s">
        <v>100</v>
      </c>
      <c r="Y20" s="71">
        <v>74.999999999999986</v>
      </c>
      <c r="Z20" s="51">
        <f t="shared" si="5"/>
        <v>-0.25000000000000017</v>
      </c>
      <c r="AA20" s="71">
        <v>32.999999999999993</v>
      </c>
      <c r="AB20" s="51">
        <f t="shared" si="6"/>
        <v>-0.35294117647058837</v>
      </c>
      <c r="AC20" s="51"/>
      <c r="AD20" s="59" t="s">
        <v>100</v>
      </c>
      <c r="AE20" s="71">
        <v>16474.552894977045</v>
      </c>
      <c r="AF20" s="51">
        <f t="shared" si="7"/>
        <v>-0.25</v>
      </c>
      <c r="AG20" s="71">
        <v>12184.126049078388</v>
      </c>
      <c r="AH20" s="51">
        <f t="shared" si="8"/>
        <v>-0.24500483966135361</v>
      </c>
    </row>
    <row r="21" spans="2:34" s="6" customFormat="1" x14ac:dyDescent="0.25">
      <c r="B21" s="10"/>
      <c r="C21" s="10"/>
      <c r="D21" s="48" t="s">
        <v>72</v>
      </c>
      <c r="E21" s="48"/>
      <c r="F21" s="48"/>
      <c r="G21" s="10"/>
      <c r="H21" s="51">
        <v>0.25</v>
      </c>
      <c r="I21" s="55">
        <v>0.15</v>
      </c>
      <c r="J21" s="55">
        <f t="shared" si="0"/>
        <v>0.1875</v>
      </c>
      <c r="K21" s="48" t="s">
        <v>73</v>
      </c>
      <c r="L21" s="10"/>
      <c r="M21" s="59" t="s">
        <v>112</v>
      </c>
      <c r="N21" s="10"/>
      <c r="O21" s="51">
        <f t="shared" si="1"/>
        <v>0</v>
      </c>
      <c r="P21" s="51"/>
      <c r="Q21" s="51">
        <f t="shared" si="2"/>
        <v>-0.10294117647058823</v>
      </c>
      <c r="R21" s="10"/>
      <c r="S21" s="51">
        <f t="shared" si="3"/>
        <v>0</v>
      </c>
      <c r="T21" s="51"/>
      <c r="U21" s="51">
        <f t="shared" si="4"/>
        <v>-7.1459744901227973E-2</v>
      </c>
      <c r="V21" s="10"/>
      <c r="X21" s="50" t="s">
        <v>100</v>
      </c>
      <c r="Y21" s="71">
        <v>100</v>
      </c>
      <c r="Z21" s="51">
        <f t="shared" si="5"/>
        <v>0</v>
      </c>
      <c r="AA21" s="71">
        <v>45.75</v>
      </c>
      <c r="AB21" s="51">
        <f t="shared" si="6"/>
        <v>-0.10294117647058823</v>
      </c>
      <c r="AC21" s="51"/>
      <c r="AD21" s="59" t="s">
        <v>100</v>
      </c>
      <c r="AE21" s="71">
        <v>21966.07052663606</v>
      </c>
      <c r="AF21" s="51">
        <f t="shared" si="7"/>
        <v>0</v>
      </c>
      <c r="AG21" s="71">
        <v>14984.800041224491</v>
      </c>
      <c r="AH21" s="51">
        <f t="shared" si="8"/>
        <v>-7.1459744901227973E-2</v>
      </c>
    </row>
    <row r="22" spans="2:34" s="6" customFormat="1" x14ac:dyDescent="0.25">
      <c r="B22" s="10"/>
      <c r="C22" s="10"/>
      <c r="D22" s="34" t="s">
        <v>52</v>
      </c>
      <c r="E22" s="34" t="s">
        <v>99</v>
      </c>
      <c r="F22" s="34"/>
      <c r="G22" s="10"/>
      <c r="H22" s="54">
        <v>-0.25</v>
      </c>
      <c r="I22" s="52">
        <v>2.5000000000000001E-2</v>
      </c>
      <c r="J22" s="52">
        <f t="shared" si="0"/>
        <v>1.8750000000000003E-2</v>
      </c>
      <c r="K22" s="34"/>
      <c r="L22" s="10"/>
      <c r="M22" s="60" t="s">
        <v>110</v>
      </c>
      <c r="N22" s="10"/>
      <c r="O22" s="51">
        <f t="shared" si="1"/>
        <v>0</v>
      </c>
      <c r="P22" s="51"/>
      <c r="Q22" s="51">
        <f t="shared" si="2"/>
        <v>0</v>
      </c>
      <c r="R22" s="10"/>
      <c r="S22" s="51">
        <f t="shared" si="3"/>
        <v>0</v>
      </c>
      <c r="T22" s="51"/>
      <c r="U22" s="51">
        <f t="shared" si="4"/>
        <v>-2.6975654456382688E-3</v>
      </c>
      <c r="V22" s="10"/>
      <c r="X22" s="53" t="s">
        <v>100</v>
      </c>
      <c r="Y22" s="72">
        <v>100</v>
      </c>
      <c r="Z22" s="51">
        <f t="shared" si="5"/>
        <v>0</v>
      </c>
      <c r="AA22" s="72">
        <v>51</v>
      </c>
      <c r="AB22" s="51">
        <f t="shared" si="6"/>
        <v>0</v>
      </c>
      <c r="AC22" s="54"/>
      <c r="AD22" s="60" t="s">
        <v>100</v>
      </c>
      <c r="AE22" s="72">
        <v>21966.07052663606</v>
      </c>
      <c r="AF22" s="51">
        <f t="shared" si="7"/>
        <v>0</v>
      </c>
      <c r="AG22" s="72">
        <v>16094.485382148348</v>
      </c>
      <c r="AH22" s="51">
        <f t="shared" si="8"/>
        <v>-2.6975654456382688E-3</v>
      </c>
    </row>
    <row r="23" spans="2:34" s="6" customFormat="1" x14ac:dyDescent="0.25">
      <c r="B23" s="10"/>
      <c r="C23" s="10"/>
      <c r="D23" s="34"/>
      <c r="E23" s="34" t="s">
        <v>54</v>
      </c>
      <c r="F23" s="34"/>
      <c r="G23" s="10"/>
      <c r="H23" s="54">
        <v>-0.25</v>
      </c>
      <c r="I23" s="52">
        <v>0.05</v>
      </c>
      <c r="J23" s="52">
        <f t="shared" si="0"/>
        <v>3.7500000000000006E-2</v>
      </c>
      <c r="K23" s="34"/>
      <c r="L23" s="10"/>
      <c r="M23" s="60" t="s">
        <v>110</v>
      </c>
      <c r="N23" s="10"/>
      <c r="O23" s="51">
        <f t="shared" si="1"/>
        <v>0</v>
      </c>
      <c r="P23" s="51"/>
      <c r="Q23" s="51">
        <f t="shared" si="2"/>
        <v>0</v>
      </c>
      <c r="R23" s="10"/>
      <c r="S23" s="51">
        <f t="shared" si="3"/>
        <v>-0.10203669930132959</v>
      </c>
      <c r="T23" s="51"/>
      <c r="U23" s="51">
        <f t="shared" si="4"/>
        <v>-7.0831874597038574E-2</v>
      </c>
      <c r="V23" s="10"/>
      <c r="X23" s="53" t="s">
        <v>100</v>
      </c>
      <c r="Y23" s="72">
        <v>100</v>
      </c>
      <c r="Z23" s="51">
        <f t="shared" si="5"/>
        <v>0</v>
      </c>
      <c r="AA23" s="72">
        <v>51</v>
      </c>
      <c r="AB23" s="51">
        <f t="shared" si="6"/>
        <v>0</v>
      </c>
      <c r="AC23" s="54"/>
      <c r="AD23" s="60" t="s">
        <v>100</v>
      </c>
      <c r="AE23" s="72">
        <v>19724.725193477898</v>
      </c>
      <c r="AF23" s="51">
        <f t="shared" si="7"/>
        <v>-0.10203669930132959</v>
      </c>
      <c r="AG23" s="72">
        <v>14994.932623962221</v>
      </c>
      <c r="AH23" s="51">
        <f t="shared" si="8"/>
        <v>-7.0831874597038574E-2</v>
      </c>
    </row>
    <row r="24" spans="2:34" s="6" customFormat="1" x14ac:dyDescent="0.25">
      <c r="B24" s="10"/>
      <c r="C24" s="10"/>
      <c r="D24" s="34" t="s">
        <v>55</v>
      </c>
      <c r="E24" s="34"/>
      <c r="F24" s="34"/>
      <c r="G24" s="10"/>
      <c r="H24" s="54">
        <v>0.25</v>
      </c>
      <c r="I24" s="52">
        <v>0.06</v>
      </c>
      <c r="J24" s="52">
        <f t="shared" si="0"/>
        <v>7.4999999999999997E-2</v>
      </c>
      <c r="K24" s="34"/>
      <c r="L24" s="10"/>
      <c r="M24" s="60" t="s">
        <v>110</v>
      </c>
      <c r="N24" s="10"/>
      <c r="O24" s="51">
        <f t="shared" si="1"/>
        <v>0</v>
      </c>
      <c r="P24" s="51"/>
      <c r="Q24" s="51">
        <f t="shared" si="2"/>
        <v>0</v>
      </c>
      <c r="R24" s="10"/>
      <c r="S24" s="51">
        <f t="shared" si="3"/>
        <v>-0.11820606074286599</v>
      </c>
      <c r="T24" s="51"/>
      <c r="U24" s="51">
        <f t="shared" si="4"/>
        <v>-8.7993974073939038E-2</v>
      </c>
      <c r="V24" s="10"/>
      <c r="X24" s="53" t="s">
        <v>100</v>
      </c>
      <c r="Y24" s="72">
        <v>100</v>
      </c>
      <c r="Z24" s="51">
        <f t="shared" si="5"/>
        <v>0</v>
      </c>
      <c r="AA24" s="72">
        <v>51</v>
      </c>
      <c r="AB24" s="51">
        <f t="shared" si="6"/>
        <v>0</v>
      </c>
      <c r="AC24" s="54"/>
      <c r="AD24" s="60" t="s">
        <v>100</v>
      </c>
      <c r="AE24" s="72">
        <v>19369.54785968244</v>
      </c>
      <c r="AF24" s="51">
        <f t="shared" si="7"/>
        <v>-0.11820606074286599</v>
      </c>
      <c r="AG24" s="72">
        <v>14717.97034091979</v>
      </c>
      <c r="AH24" s="51">
        <f t="shared" si="8"/>
        <v>-8.7993974073939038E-2</v>
      </c>
    </row>
    <row r="25" spans="2:34" s="6" customFormat="1" x14ac:dyDescent="0.25">
      <c r="B25" s="10"/>
      <c r="C25" s="10"/>
      <c r="D25" s="56"/>
      <c r="E25" s="56"/>
      <c r="F25" s="56"/>
      <c r="G25" s="10"/>
      <c r="H25" s="56"/>
      <c r="I25" s="56"/>
      <c r="J25" s="56"/>
      <c r="K25" s="56"/>
      <c r="L25" s="10"/>
      <c r="M25" s="61"/>
      <c r="N25" s="11"/>
      <c r="O25" s="61"/>
      <c r="P25" s="56"/>
      <c r="Q25" s="61"/>
      <c r="R25" s="11"/>
      <c r="S25" s="61"/>
      <c r="T25" s="61"/>
      <c r="U25" s="61"/>
      <c r="V25" s="10"/>
    </row>
    <row r="26" spans="2:34" s="6" customFormat="1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43"/>
      <c r="N26" s="10"/>
      <c r="O26" s="43"/>
      <c r="P26" s="10"/>
      <c r="Q26" s="43"/>
      <c r="R26" s="10"/>
      <c r="S26" s="43"/>
      <c r="T26" s="43"/>
      <c r="U26" s="43"/>
      <c r="V26" s="10"/>
    </row>
  </sheetData>
  <pageMargins left="0.7" right="0.7" top="0.75" bottom="0.75" header="0.3" footer="0.3"/>
  <pageSetup paperSize="9" scale="6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Zonnepanelen1</vt:lpstr>
      <vt:lpstr>Zonnepanelen2</vt:lpstr>
      <vt:lpstr>Gevoeligheidsanalyse</vt:lpstr>
      <vt:lpstr>Gevoeligheidsanalyse!Afdrukbereik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Knobbe</dc:creator>
  <cp:lastModifiedBy>Caroline Knobbe</cp:lastModifiedBy>
  <cp:lastPrinted>2023-03-01T12:12:06Z</cp:lastPrinted>
  <dcterms:created xsi:type="dcterms:W3CDTF">2009-06-24T09:31:04Z</dcterms:created>
  <dcterms:modified xsi:type="dcterms:W3CDTF">2023-06-05T06:53:12Z</dcterms:modified>
</cp:coreProperties>
</file>